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固定費を入力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'固定費を入力'!$A$1:$Q$201</definedName>
    <definedName name="_xlnm.Print_Titles" localSheetId="0">'固定費を入力'!$1:$1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%"/>
    <numFmt numFmtId="166" formatCode="0&quot;位&quot;"/>
  </numFmts>
  <fonts count="7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color rgb="00FFFFFF"/>
      <sz val="11"/>
    </font>
    <font>
      <name val="游ゴシック"/>
      <color rgb="00000000"/>
      <sz val="11"/>
    </font>
    <font>
      <name val="游ゴシック"/>
      <color rgb="00595959"/>
      <sz val="11"/>
    </font>
    <font>
      <name val="游ゴシック"/>
      <b val="1"/>
      <color rgb="001F3864"/>
      <sz val="16"/>
    </font>
    <font>
      <name val="游ゴシック"/>
      <b val="1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1" fillId="0" borderId="0"/>
  </cellStyleXfs>
  <cellXfs count="31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3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4" borderId="1" applyAlignment="1" applyProtection="1" pivotButton="0" quotePrefix="0" xfId="0">
      <alignment horizontal="left" vertical="center"/>
      <protection locked="0" hidden="0"/>
    </xf>
    <xf numFmtId="0" fontId="3" fillId="4" borderId="1" applyAlignment="1" applyProtection="1" pivotButton="0" quotePrefix="0" xfId="0">
      <alignment horizontal="center" vertical="center"/>
      <protection locked="0" hidden="0"/>
    </xf>
    <xf numFmtId="3" fontId="3" fillId="4" borderId="1" applyAlignment="1" applyProtection="1" pivotButton="0" quotePrefix="0" xfId="0">
      <alignment horizontal="right" vertical="center"/>
      <protection locked="0" hidden="0"/>
    </xf>
    <xf numFmtId="164" fontId="3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費目別 予算と実績(月額)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'集計を見る'!B19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'集計を見る'!$A$20:$A$28</f>
            </numRef>
          </cat>
          <val>
            <numRef>
              <f>'集計を見る'!$B$20:$B$28</f>
            </numRef>
          </val>
        </ser>
        <ser>
          <idx val="1"/>
          <order val="1"/>
          <tx>
            <strRef>
              <f>'集計を見る'!C19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'集計を見る'!$A$20:$A$28</f>
            </numRef>
          </cat>
          <val>
            <numRef>
              <f>'集計を見る'!$C$20:$C$28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費目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月ごとの支払い発生額(年間の推移)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'集計を見る'!B32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'集計を見る'!$A$33:$A$44</f>
            </numRef>
          </cat>
          <val>
            <numRef>
              <f>'集計を見る'!$B$33:$B$44</f>
            </numRef>
          </val>
        </ser>
        <ser>
          <idx val="1"/>
          <order val="1"/>
          <tx>
            <strRef>
              <f>'集計を見る'!C32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'集計を見る'!$A$33:$A$44</f>
            </numRef>
          </cat>
          <val>
            <numRef>
              <f>'集計を見る'!$C$33:$C$44</f>
            </numRef>
          </val>
        </ser>
        <ser>
          <idx val="2"/>
          <order val="2"/>
          <tx>
            <strRef>
              <f>'集計を見る'!D32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'集計を見る'!$A$33:$A$44</f>
            </numRef>
          </cat>
          <val>
            <numRef>
              <f>'集計を見る'!$D$33:$D$44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25</row>
      <rowOff>0</rowOff>
    </from>
    <ext cx="72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Q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9" customWidth="1" min="2" max="2"/>
    <col width="13" customWidth="1" min="3" max="3"/>
    <col width="13" customWidth="1" min="4" max="4"/>
    <col width="15" customWidth="1" min="5" max="5"/>
    <col width="15" customWidth="1" min="6" max="6"/>
    <col width="13" customWidth="1" min="7" max="7"/>
    <col width="15" customWidth="1" min="8" max="8"/>
    <col width="16" customWidth="1" min="9" max="9"/>
    <col width="14" customWidth="1" min="10" max="10"/>
    <col width="20" customWidth="1" min="11" max="11"/>
    <col width="32" customWidth="1" min="12" max="12"/>
    <col width="13" customWidth="1" min="13" max="13"/>
    <col width="13" customWidth="1" min="14" max="14"/>
    <col width="16" customWidth="1" min="15" max="15"/>
    <col width="15" customWidth="1" min="16" max="16"/>
    <col width="15" customWidth="1" min="17" max="17"/>
  </cols>
  <sheetData>
    <row r="1" ht="26" customHeight="1">
      <c r="A1" s="1" t="inlineStr">
        <is>
          <t>サービス名</t>
        </is>
      </c>
      <c r="B1" s="1" t="inlineStr">
        <is>
          <t>費目</t>
        </is>
      </c>
      <c r="C1" s="1" t="inlineStr">
        <is>
          <t>支払額(円)</t>
        </is>
      </c>
      <c r="D1" s="1" t="inlineStr">
        <is>
          <t>支払い周期</t>
        </is>
      </c>
      <c r="E1" s="2" t="inlineStr">
        <is>
          <t>月額換算(自動)</t>
        </is>
      </c>
      <c r="F1" s="2" t="inlineStr">
        <is>
          <t>年額換算(自動)</t>
        </is>
      </c>
      <c r="G1" s="1" t="inlineStr">
        <is>
          <t>次回更新日</t>
        </is>
      </c>
      <c r="H1" s="1" t="inlineStr">
        <is>
          <t>支払方法</t>
        </is>
      </c>
      <c r="I1" s="1" t="inlineStr">
        <is>
          <t>使用頻度</t>
        </is>
      </c>
      <c r="J1" s="1" t="inlineStr">
        <is>
          <t>判断</t>
        </is>
      </c>
      <c r="K1" s="2" t="inlineStr">
        <is>
          <t>解約で浮く年額(自動)</t>
        </is>
      </c>
      <c r="L1" s="1" t="inlineStr">
        <is>
          <t>メモ</t>
        </is>
      </c>
      <c r="M1" s="2" t="inlineStr">
        <is>
          <t>発生月A(自動)</t>
        </is>
      </c>
      <c r="N1" s="2" t="inlineStr">
        <is>
          <t>発生月B(自動)</t>
        </is>
      </c>
      <c r="O1" s="2" t="inlineStr">
        <is>
          <t>一括払い額(自動)</t>
        </is>
      </c>
      <c r="P1" s="2" t="inlineStr">
        <is>
          <t>平準月額(自動)</t>
        </is>
      </c>
      <c r="Q1" s="2" t="inlineStr">
        <is>
          <t>年額順位(自動)</t>
        </is>
      </c>
    </row>
    <row r="2" ht="22" customHeight="1">
      <c r="A2" s="27" t="inlineStr">
        <is>
          <t>賃貸の家賃</t>
        </is>
      </c>
      <c r="B2" s="28" t="inlineStr">
        <is>
          <t>住まい・光熱水</t>
        </is>
      </c>
      <c r="C2" s="29" t="n">
        <v>78000</v>
      </c>
      <c r="D2" s="28" t="inlineStr">
        <is>
          <t>毎月</t>
        </is>
      </c>
      <c r="E2" s="6">
        <f>IF($C2="","",IF($J2="解約済み",0,IF($D2="毎月",$C2,IF($D2="2か月ごと",$C2/2,IF($D2="3か月ごと",$C2/3,IF($D2="半年ごと",$C2/6,IF($D2="毎年",$C2/12,$C2)))))))</f>
        <v/>
      </c>
      <c r="F2" s="6">
        <f>IF($E2="","",$E2*12)</f>
        <v/>
      </c>
      <c r="G2" s="30" t="n">
        <v>46507</v>
      </c>
      <c r="H2" s="28" t="inlineStr">
        <is>
          <t>口座振替</t>
        </is>
      </c>
      <c r="I2" s="28" t="inlineStr">
        <is>
          <t>ほぼ毎日</t>
        </is>
      </c>
      <c r="J2" s="28" t="inlineStr">
        <is>
          <t>継続</t>
        </is>
      </c>
      <c r="K2" s="6">
        <f>IF($F2="","",IF(OR($J2="解約候補",$J2="乗り換え"),$F2,0))</f>
        <v/>
      </c>
      <c r="L2" s="27" t="inlineStr">
        <is>
          <t>← この行は記入例です。消して使ってください</t>
        </is>
      </c>
      <c r="M2" s="8">
        <f>IF($A2="","",IF(OR($D2="半年ごと",$D2="毎年"),IF($G2="","",MONTH($G2)),""))</f>
        <v/>
      </c>
      <c r="N2" s="8">
        <f>IF($M2="","",IF($D2="半年ごと",IF($M2&gt;6,$M2-6,$M2+6),""))</f>
        <v/>
      </c>
      <c r="O2" s="6">
        <f>IF($A2="","",IF($C2="",0,IF($J2="解約済み",0,IF(OR($D2="半年ごと",$D2="毎年"),$C2,0))))</f>
        <v/>
      </c>
      <c r="P2" s="6">
        <f>IF($A2="","",IF(OR($D2="半年ごと",$D2="毎年"),0,IF($E2="",0,$E2)))</f>
        <v/>
      </c>
      <c r="Q2" s="8">
        <f>IF($F2="","",RANK($F2,$F$2:$F$201)+COUNTIF($F$2:$F2,$F2)-1)</f>
        <v/>
      </c>
    </row>
    <row r="3" ht="22" customHeight="1">
      <c r="A3" s="27" t="n"/>
      <c r="B3" s="28" t="n"/>
      <c r="C3" s="29" t="n"/>
      <c r="D3" s="28" t="n"/>
      <c r="E3" s="9">
        <f>IF($C3="","",IF($J3="解約済み",0,IF($D3="毎月",$C3,IF($D3="2か月ごと",$C3/2,IF($D3="3か月ごと",$C3/3,IF($D3="半年ごと",$C3/6,IF($D3="毎年",$C3/12,$C3)))))))</f>
        <v/>
      </c>
      <c r="F3" s="9">
        <f>IF($E3="","",$E3*12)</f>
        <v/>
      </c>
      <c r="G3" s="30" t="n"/>
      <c r="H3" s="28" t="n"/>
      <c r="I3" s="28" t="n"/>
      <c r="J3" s="28" t="n"/>
      <c r="K3" s="9">
        <f>IF($F3="","",IF(OR($J3="解約候補",$J3="乗り換え"),$F3,0))</f>
        <v/>
      </c>
      <c r="L3" s="27" t="n"/>
      <c r="M3" s="10">
        <f>IF($A3="","",IF(OR($D3="半年ごと",$D3="毎年"),IF($G3="","",MONTH($G3)),""))</f>
        <v/>
      </c>
      <c r="N3" s="10">
        <f>IF($M3="","",IF($D3="半年ごと",IF($M3&gt;6,$M3-6,$M3+6),""))</f>
        <v/>
      </c>
      <c r="O3" s="9">
        <f>IF($A3="","",IF($C3="",0,IF($J3="解約済み",0,IF(OR($D3="半年ごと",$D3="毎年"),$C3,0))))</f>
        <v/>
      </c>
      <c r="P3" s="9">
        <f>IF($A3="","",IF(OR($D3="半年ごと",$D3="毎年"),0,IF($E3="",0,$E3)))</f>
        <v/>
      </c>
      <c r="Q3" s="10">
        <f>IF($F3="","",RANK($F3,$F$2:$F$201)+COUNTIF($F$2:$F3,$F3)-1)</f>
        <v/>
      </c>
    </row>
    <row r="4" ht="22" customHeight="1">
      <c r="A4" s="27" t="n"/>
      <c r="B4" s="28" t="n"/>
      <c r="C4" s="29" t="n"/>
      <c r="D4" s="28" t="n"/>
      <c r="E4" s="6">
        <f>IF($C4="","",IF($J4="解約済み",0,IF($D4="毎月",$C4,IF($D4="2か月ごと",$C4/2,IF($D4="3か月ごと",$C4/3,IF($D4="半年ごと",$C4/6,IF($D4="毎年",$C4/12,$C4)))))))</f>
        <v/>
      </c>
      <c r="F4" s="6">
        <f>IF($E4="","",$E4*12)</f>
        <v/>
      </c>
      <c r="G4" s="30" t="n"/>
      <c r="H4" s="28" t="n"/>
      <c r="I4" s="28" t="n"/>
      <c r="J4" s="28" t="n"/>
      <c r="K4" s="6">
        <f>IF($F4="","",IF(OR($J4="解約候補",$J4="乗り換え"),$F4,0))</f>
        <v/>
      </c>
      <c r="L4" s="27" t="n"/>
      <c r="M4" s="8">
        <f>IF($A4="","",IF(OR($D4="半年ごと",$D4="毎年"),IF($G4="","",MONTH($G4)),""))</f>
        <v/>
      </c>
      <c r="N4" s="8">
        <f>IF($M4="","",IF($D4="半年ごと",IF($M4&gt;6,$M4-6,$M4+6),""))</f>
        <v/>
      </c>
      <c r="O4" s="6">
        <f>IF($A4="","",IF($C4="",0,IF($J4="解約済み",0,IF(OR($D4="半年ごと",$D4="毎年"),$C4,0))))</f>
        <v/>
      </c>
      <c r="P4" s="6">
        <f>IF($A4="","",IF(OR($D4="半年ごと",$D4="毎年"),0,IF($E4="",0,$E4)))</f>
        <v/>
      </c>
      <c r="Q4" s="8">
        <f>IF($F4="","",RANK($F4,$F$2:$F$201)+COUNTIF($F$2:$F4,$F4)-1)</f>
        <v/>
      </c>
    </row>
    <row r="5" ht="22" customHeight="1">
      <c r="A5" s="27" t="n"/>
      <c r="B5" s="28" t="n"/>
      <c r="C5" s="29" t="n"/>
      <c r="D5" s="28" t="n"/>
      <c r="E5" s="9">
        <f>IF($C5="","",IF($J5="解約済み",0,IF($D5="毎月",$C5,IF($D5="2か月ごと",$C5/2,IF($D5="3か月ごと",$C5/3,IF($D5="半年ごと",$C5/6,IF($D5="毎年",$C5/12,$C5)))))))</f>
        <v/>
      </c>
      <c r="F5" s="9">
        <f>IF($E5="","",$E5*12)</f>
        <v/>
      </c>
      <c r="G5" s="30" t="n"/>
      <c r="H5" s="28" t="n"/>
      <c r="I5" s="28" t="n"/>
      <c r="J5" s="28" t="n"/>
      <c r="K5" s="9">
        <f>IF($F5="","",IF(OR($J5="解約候補",$J5="乗り換え"),$F5,0))</f>
        <v/>
      </c>
      <c r="L5" s="27" t="n"/>
      <c r="M5" s="10">
        <f>IF($A5="","",IF(OR($D5="半年ごと",$D5="毎年"),IF($G5="","",MONTH($G5)),""))</f>
        <v/>
      </c>
      <c r="N5" s="10">
        <f>IF($M5="","",IF($D5="半年ごと",IF($M5&gt;6,$M5-6,$M5+6),""))</f>
        <v/>
      </c>
      <c r="O5" s="9">
        <f>IF($A5="","",IF($C5="",0,IF($J5="解約済み",0,IF(OR($D5="半年ごと",$D5="毎年"),$C5,0))))</f>
        <v/>
      </c>
      <c r="P5" s="9">
        <f>IF($A5="","",IF(OR($D5="半年ごと",$D5="毎年"),0,IF($E5="",0,$E5)))</f>
        <v/>
      </c>
      <c r="Q5" s="10">
        <f>IF($F5="","",RANK($F5,$F$2:$F$201)+COUNTIF($F$2:$F5,$F5)-1)</f>
        <v/>
      </c>
    </row>
    <row r="6" ht="22" customHeight="1">
      <c r="A6" s="27" t="n"/>
      <c r="B6" s="28" t="n"/>
      <c r="C6" s="29" t="n"/>
      <c r="D6" s="28" t="n"/>
      <c r="E6" s="6">
        <f>IF($C6="","",IF($J6="解約済み",0,IF($D6="毎月",$C6,IF($D6="2か月ごと",$C6/2,IF($D6="3か月ごと",$C6/3,IF($D6="半年ごと",$C6/6,IF($D6="毎年",$C6/12,$C6)))))))</f>
        <v/>
      </c>
      <c r="F6" s="6">
        <f>IF($E6="","",$E6*12)</f>
        <v/>
      </c>
      <c r="G6" s="30" t="n"/>
      <c r="H6" s="28" t="n"/>
      <c r="I6" s="28" t="n"/>
      <c r="J6" s="28" t="n"/>
      <c r="K6" s="6">
        <f>IF($F6="","",IF(OR($J6="解約候補",$J6="乗り換え"),$F6,0))</f>
        <v/>
      </c>
      <c r="L6" s="27" t="n"/>
      <c r="M6" s="8">
        <f>IF($A6="","",IF(OR($D6="半年ごと",$D6="毎年"),IF($G6="","",MONTH($G6)),""))</f>
        <v/>
      </c>
      <c r="N6" s="8">
        <f>IF($M6="","",IF($D6="半年ごと",IF($M6&gt;6,$M6-6,$M6+6),""))</f>
        <v/>
      </c>
      <c r="O6" s="6">
        <f>IF($A6="","",IF($C6="",0,IF($J6="解約済み",0,IF(OR($D6="半年ごと",$D6="毎年"),$C6,0))))</f>
        <v/>
      </c>
      <c r="P6" s="6">
        <f>IF($A6="","",IF(OR($D6="半年ごと",$D6="毎年"),0,IF($E6="",0,$E6)))</f>
        <v/>
      </c>
      <c r="Q6" s="8">
        <f>IF($F6="","",RANK($F6,$F$2:$F$201)+COUNTIF($F$2:$F6,$F6)-1)</f>
        <v/>
      </c>
    </row>
    <row r="7" ht="22" customHeight="1">
      <c r="A7" s="27" t="n"/>
      <c r="B7" s="28" t="n"/>
      <c r="C7" s="29" t="n"/>
      <c r="D7" s="28" t="n"/>
      <c r="E7" s="9">
        <f>IF($C7="","",IF($J7="解約済み",0,IF($D7="毎月",$C7,IF($D7="2か月ごと",$C7/2,IF($D7="3か月ごと",$C7/3,IF($D7="半年ごと",$C7/6,IF($D7="毎年",$C7/12,$C7)))))))</f>
        <v/>
      </c>
      <c r="F7" s="9">
        <f>IF($E7="","",$E7*12)</f>
        <v/>
      </c>
      <c r="G7" s="30" t="n"/>
      <c r="H7" s="28" t="n"/>
      <c r="I7" s="28" t="n"/>
      <c r="J7" s="28" t="n"/>
      <c r="K7" s="9">
        <f>IF($F7="","",IF(OR($J7="解約候補",$J7="乗り換え"),$F7,0))</f>
        <v/>
      </c>
      <c r="L7" s="27" t="n"/>
      <c r="M7" s="10">
        <f>IF($A7="","",IF(OR($D7="半年ごと",$D7="毎年"),IF($G7="","",MONTH($G7)),""))</f>
        <v/>
      </c>
      <c r="N7" s="10">
        <f>IF($M7="","",IF($D7="半年ごと",IF($M7&gt;6,$M7-6,$M7+6),""))</f>
        <v/>
      </c>
      <c r="O7" s="9">
        <f>IF($A7="","",IF($C7="",0,IF($J7="解約済み",0,IF(OR($D7="半年ごと",$D7="毎年"),$C7,0))))</f>
        <v/>
      </c>
      <c r="P7" s="9">
        <f>IF($A7="","",IF(OR($D7="半年ごと",$D7="毎年"),0,IF($E7="",0,$E7)))</f>
        <v/>
      </c>
      <c r="Q7" s="10">
        <f>IF($F7="","",RANK($F7,$F$2:$F$201)+COUNTIF($F$2:$F7,$F7)-1)</f>
        <v/>
      </c>
    </row>
    <row r="8" ht="22" customHeight="1">
      <c r="A8" s="27" t="n"/>
      <c r="B8" s="28" t="n"/>
      <c r="C8" s="29" t="n"/>
      <c r="D8" s="28" t="n"/>
      <c r="E8" s="6">
        <f>IF($C8="","",IF($J8="解約済み",0,IF($D8="毎月",$C8,IF($D8="2か月ごと",$C8/2,IF($D8="3か月ごと",$C8/3,IF($D8="半年ごと",$C8/6,IF($D8="毎年",$C8/12,$C8)))))))</f>
        <v/>
      </c>
      <c r="F8" s="6">
        <f>IF($E8="","",$E8*12)</f>
        <v/>
      </c>
      <c r="G8" s="30" t="n"/>
      <c r="H8" s="28" t="n"/>
      <c r="I8" s="28" t="n"/>
      <c r="J8" s="28" t="n"/>
      <c r="K8" s="6">
        <f>IF($F8="","",IF(OR($J8="解約候補",$J8="乗り換え"),$F8,0))</f>
        <v/>
      </c>
      <c r="L8" s="27" t="n"/>
      <c r="M8" s="8">
        <f>IF($A8="","",IF(OR($D8="半年ごと",$D8="毎年"),IF($G8="","",MONTH($G8)),""))</f>
        <v/>
      </c>
      <c r="N8" s="8">
        <f>IF($M8="","",IF($D8="半年ごと",IF($M8&gt;6,$M8-6,$M8+6),""))</f>
        <v/>
      </c>
      <c r="O8" s="6">
        <f>IF($A8="","",IF($C8="",0,IF($J8="解約済み",0,IF(OR($D8="半年ごと",$D8="毎年"),$C8,0))))</f>
        <v/>
      </c>
      <c r="P8" s="6">
        <f>IF($A8="","",IF(OR($D8="半年ごと",$D8="毎年"),0,IF($E8="",0,$E8)))</f>
        <v/>
      </c>
      <c r="Q8" s="8">
        <f>IF($F8="","",RANK($F8,$F$2:$F$201)+COUNTIF($F$2:$F8,$F8)-1)</f>
        <v/>
      </c>
    </row>
    <row r="9" ht="22" customHeight="1">
      <c r="A9" s="27" t="n"/>
      <c r="B9" s="28" t="n"/>
      <c r="C9" s="29" t="n"/>
      <c r="D9" s="28" t="n"/>
      <c r="E9" s="9">
        <f>IF($C9="","",IF($J9="解約済み",0,IF($D9="毎月",$C9,IF($D9="2か月ごと",$C9/2,IF($D9="3か月ごと",$C9/3,IF($D9="半年ごと",$C9/6,IF($D9="毎年",$C9/12,$C9)))))))</f>
        <v/>
      </c>
      <c r="F9" s="9">
        <f>IF($E9="","",$E9*12)</f>
        <v/>
      </c>
      <c r="G9" s="30" t="n"/>
      <c r="H9" s="28" t="n"/>
      <c r="I9" s="28" t="n"/>
      <c r="J9" s="28" t="n"/>
      <c r="K9" s="9">
        <f>IF($F9="","",IF(OR($J9="解約候補",$J9="乗り換え"),$F9,0))</f>
        <v/>
      </c>
      <c r="L9" s="27" t="n"/>
      <c r="M9" s="10">
        <f>IF($A9="","",IF(OR($D9="半年ごと",$D9="毎年"),IF($G9="","",MONTH($G9)),""))</f>
        <v/>
      </c>
      <c r="N9" s="10">
        <f>IF($M9="","",IF($D9="半年ごと",IF($M9&gt;6,$M9-6,$M9+6),""))</f>
        <v/>
      </c>
      <c r="O9" s="9">
        <f>IF($A9="","",IF($C9="",0,IF($J9="解約済み",0,IF(OR($D9="半年ごと",$D9="毎年"),$C9,0))))</f>
        <v/>
      </c>
      <c r="P9" s="9">
        <f>IF($A9="","",IF(OR($D9="半年ごと",$D9="毎年"),0,IF($E9="",0,$E9)))</f>
        <v/>
      </c>
      <c r="Q9" s="10">
        <f>IF($F9="","",RANK($F9,$F$2:$F$201)+COUNTIF($F$2:$F9,$F9)-1)</f>
        <v/>
      </c>
    </row>
    <row r="10" ht="22" customHeight="1">
      <c r="A10" s="27" t="n"/>
      <c r="B10" s="28" t="n"/>
      <c r="C10" s="29" t="n"/>
      <c r="D10" s="28" t="n"/>
      <c r="E10" s="6">
        <f>IF($C10="","",IF($J10="解約済み",0,IF($D10="毎月",$C10,IF($D10="2か月ごと",$C10/2,IF($D10="3か月ごと",$C10/3,IF($D10="半年ごと",$C10/6,IF($D10="毎年",$C10/12,$C10)))))))</f>
        <v/>
      </c>
      <c r="F10" s="6">
        <f>IF($E10="","",$E10*12)</f>
        <v/>
      </c>
      <c r="G10" s="30" t="n"/>
      <c r="H10" s="28" t="n"/>
      <c r="I10" s="28" t="n"/>
      <c r="J10" s="28" t="n"/>
      <c r="K10" s="6">
        <f>IF($F10="","",IF(OR($J10="解約候補",$J10="乗り換え"),$F10,0))</f>
        <v/>
      </c>
      <c r="L10" s="27" t="n"/>
      <c r="M10" s="8">
        <f>IF($A10="","",IF(OR($D10="半年ごと",$D10="毎年"),IF($G10="","",MONTH($G10)),""))</f>
        <v/>
      </c>
      <c r="N10" s="8">
        <f>IF($M10="","",IF($D10="半年ごと",IF($M10&gt;6,$M10-6,$M10+6),""))</f>
        <v/>
      </c>
      <c r="O10" s="6">
        <f>IF($A10="","",IF($C10="",0,IF($J10="解約済み",0,IF(OR($D10="半年ごと",$D10="毎年"),$C10,0))))</f>
        <v/>
      </c>
      <c r="P10" s="6">
        <f>IF($A10="","",IF(OR($D10="半年ごと",$D10="毎年"),0,IF($E10="",0,$E10)))</f>
        <v/>
      </c>
      <c r="Q10" s="8">
        <f>IF($F10="","",RANK($F10,$F$2:$F$201)+COUNTIF($F$2:$F10,$F10)-1)</f>
        <v/>
      </c>
    </row>
    <row r="11" ht="22" customHeight="1">
      <c r="A11" s="27" t="n"/>
      <c r="B11" s="28" t="n"/>
      <c r="C11" s="29" t="n"/>
      <c r="D11" s="28" t="n"/>
      <c r="E11" s="9">
        <f>IF($C11="","",IF($J11="解約済み",0,IF($D11="毎月",$C11,IF($D11="2か月ごと",$C11/2,IF($D11="3か月ごと",$C11/3,IF($D11="半年ごと",$C11/6,IF($D11="毎年",$C11/12,$C11)))))))</f>
        <v/>
      </c>
      <c r="F11" s="9">
        <f>IF($E11="","",$E11*12)</f>
        <v/>
      </c>
      <c r="G11" s="30" t="n"/>
      <c r="H11" s="28" t="n"/>
      <c r="I11" s="28" t="n"/>
      <c r="J11" s="28" t="n"/>
      <c r="K11" s="9">
        <f>IF($F11="","",IF(OR($J11="解約候補",$J11="乗り換え"),$F11,0))</f>
        <v/>
      </c>
      <c r="L11" s="27" t="n"/>
      <c r="M11" s="10">
        <f>IF($A11="","",IF(OR($D11="半年ごと",$D11="毎年"),IF($G11="","",MONTH($G11)),""))</f>
        <v/>
      </c>
      <c r="N11" s="10">
        <f>IF($M11="","",IF($D11="半年ごと",IF($M11&gt;6,$M11-6,$M11+6),""))</f>
        <v/>
      </c>
      <c r="O11" s="9">
        <f>IF($A11="","",IF($C11="",0,IF($J11="解約済み",0,IF(OR($D11="半年ごと",$D11="毎年"),$C11,0))))</f>
        <v/>
      </c>
      <c r="P11" s="9">
        <f>IF($A11="","",IF(OR($D11="半年ごと",$D11="毎年"),0,IF($E11="",0,$E11)))</f>
        <v/>
      </c>
      <c r="Q11" s="10">
        <f>IF($F11="","",RANK($F11,$F$2:$F$201)+COUNTIF($F$2:$F11,$F11)-1)</f>
        <v/>
      </c>
    </row>
    <row r="12" ht="22" customHeight="1">
      <c r="A12" s="27" t="n"/>
      <c r="B12" s="28" t="n"/>
      <c r="C12" s="29" t="n"/>
      <c r="D12" s="28" t="n"/>
      <c r="E12" s="6">
        <f>IF($C12="","",IF($J12="解約済み",0,IF($D12="毎月",$C12,IF($D12="2か月ごと",$C12/2,IF($D12="3か月ごと",$C12/3,IF($D12="半年ごと",$C12/6,IF($D12="毎年",$C12/12,$C12)))))))</f>
        <v/>
      </c>
      <c r="F12" s="6">
        <f>IF($E12="","",$E12*12)</f>
        <v/>
      </c>
      <c r="G12" s="30" t="n"/>
      <c r="H12" s="28" t="n"/>
      <c r="I12" s="28" t="n"/>
      <c r="J12" s="28" t="n"/>
      <c r="K12" s="6">
        <f>IF($F12="","",IF(OR($J12="解約候補",$J12="乗り換え"),$F12,0))</f>
        <v/>
      </c>
      <c r="L12" s="27" t="n"/>
      <c r="M12" s="8">
        <f>IF($A12="","",IF(OR($D12="半年ごと",$D12="毎年"),IF($G12="","",MONTH($G12)),""))</f>
        <v/>
      </c>
      <c r="N12" s="8">
        <f>IF($M12="","",IF($D12="半年ごと",IF($M12&gt;6,$M12-6,$M12+6),""))</f>
        <v/>
      </c>
      <c r="O12" s="6">
        <f>IF($A12="","",IF($C12="",0,IF($J12="解約済み",0,IF(OR($D12="半年ごと",$D12="毎年"),$C12,0))))</f>
        <v/>
      </c>
      <c r="P12" s="6">
        <f>IF($A12="","",IF(OR($D12="半年ごと",$D12="毎年"),0,IF($E12="",0,$E12)))</f>
        <v/>
      </c>
      <c r="Q12" s="8">
        <f>IF($F12="","",RANK($F12,$F$2:$F$201)+COUNTIF($F$2:$F12,$F12)-1)</f>
        <v/>
      </c>
    </row>
    <row r="13" ht="22" customHeight="1">
      <c r="A13" s="27" t="n"/>
      <c r="B13" s="28" t="n"/>
      <c r="C13" s="29" t="n"/>
      <c r="D13" s="28" t="n"/>
      <c r="E13" s="9">
        <f>IF($C13="","",IF($J13="解約済み",0,IF($D13="毎月",$C13,IF($D13="2か月ごと",$C13/2,IF($D13="3か月ごと",$C13/3,IF($D13="半年ごと",$C13/6,IF($D13="毎年",$C13/12,$C13)))))))</f>
        <v/>
      </c>
      <c r="F13" s="9">
        <f>IF($E13="","",$E13*12)</f>
        <v/>
      </c>
      <c r="G13" s="30" t="n"/>
      <c r="H13" s="28" t="n"/>
      <c r="I13" s="28" t="n"/>
      <c r="J13" s="28" t="n"/>
      <c r="K13" s="9">
        <f>IF($F13="","",IF(OR($J13="解約候補",$J13="乗り換え"),$F13,0))</f>
        <v/>
      </c>
      <c r="L13" s="27" t="n"/>
      <c r="M13" s="10">
        <f>IF($A13="","",IF(OR($D13="半年ごと",$D13="毎年"),IF($G13="","",MONTH($G13)),""))</f>
        <v/>
      </c>
      <c r="N13" s="10">
        <f>IF($M13="","",IF($D13="半年ごと",IF($M13&gt;6,$M13-6,$M13+6),""))</f>
        <v/>
      </c>
      <c r="O13" s="9">
        <f>IF($A13="","",IF($C13="",0,IF($J13="解約済み",0,IF(OR($D13="半年ごと",$D13="毎年"),$C13,0))))</f>
        <v/>
      </c>
      <c r="P13" s="9">
        <f>IF($A13="","",IF(OR($D13="半年ごと",$D13="毎年"),0,IF($E13="",0,$E13)))</f>
        <v/>
      </c>
      <c r="Q13" s="10">
        <f>IF($F13="","",RANK($F13,$F$2:$F$201)+COUNTIF($F$2:$F13,$F13)-1)</f>
        <v/>
      </c>
    </row>
    <row r="14" ht="22" customHeight="1">
      <c r="A14" s="27" t="n"/>
      <c r="B14" s="28" t="n"/>
      <c r="C14" s="29" t="n"/>
      <c r="D14" s="28" t="n"/>
      <c r="E14" s="6">
        <f>IF($C14="","",IF($J14="解約済み",0,IF($D14="毎月",$C14,IF($D14="2か月ごと",$C14/2,IF($D14="3か月ごと",$C14/3,IF($D14="半年ごと",$C14/6,IF($D14="毎年",$C14/12,$C14)))))))</f>
        <v/>
      </c>
      <c r="F14" s="6">
        <f>IF($E14="","",$E14*12)</f>
        <v/>
      </c>
      <c r="G14" s="30" t="n"/>
      <c r="H14" s="28" t="n"/>
      <c r="I14" s="28" t="n"/>
      <c r="J14" s="28" t="n"/>
      <c r="K14" s="6">
        <f>IF($F14="","",IF(OR($J14="解約候補",$J14="乗り換え"),$F14,0))</f>
        <v/>
      </c>
      <c r="L14" s="27" t="n"/>
      <c r="M14" s="8">
        <f>IF($A14="","",IF(OR($D14="半年ごと",$D14="毎年"),IF($G14="","",MONTH($G14)),""))</f>
        <v/>
      </c>
      <c r="N14" s="8">
        <f>IF($M14="","",IF($D14="半年ごと",IF($M14&gt;6,$M14-6,$M14+6),""))</f>
        <v/>
      </c>
      <c r="O14" s="6">
        <f>IF($A14="","",IF($C14="",0,IF($J14="解約済み",0,IF(OR($D14="半年ごと",$D14="毎年"),$C14,0))))</f>
        <v/>
      </c>
      <c r="P14" s="6">
        <f>IF($A14="","",IF(OR($D14="半年ごと",$D14="毎年"),0,IF($E14="",0,$E14)))</f>
        <v/>
      </c>
      <c r="Q14" s="8">
        <f>IF($F14="","",RANK($F14,$F$2:$F$201)+COUNTIF($F$2:$F14,$F14)-1)</f>
        <v/>
      </c>
    </row>
    <row r="15" ht="22" customHeight="1">
      <c r="A15" s="27" t="n"/>
      <c r="B15" s="28" t="n"/>
      <c r="C15" s="29" t="n"/>
      <c r="D15" s="28" t="n"/>
      <c r="E15" s="9">
        <f>IF($C15="","",IF($J15="解約済み",0,IF($D15="毎月",$C15,IF($D15="2か月ごと",$C15/2,IF($D15="3か月ごと",$C15/3,IF($D15="半年ごと",$C15/6,IF($D15="毎年",$C15/12,$C15)))))))</f>
        <v/>
      </c>
      <c r="F15" s="9">
        <f>IF($E15="","",$E15*12)</f>
        <v/>
      </c>
      <c r="G15" s="30" t="n"/>
      <c r="H15" s="28" t="n"/>
      <c r="I15" s="28" t="n"/>
      <c r="J15" s="28" t="n"/>
      <c r="K15" s="9">
        <f>IF($F15="","",IF(OR($J15="解約候補",$J15="乗り換え"),$F15,0))</f>
        <v/>
      </c>
      <c r="L15" s="27" t="n"/>
      <c r="M15" s="10">
        <f>IF($A15="","",IF(OR($D15="半年ごと",$D15="毎年"),IF($G15="","",MONTH($G15)),""))</f>
        <v/>
      </c>
      <c r="N15" s="10">
        <f>IF($M15="","",IF($D15="半年ごと",IF($M15&gt;6,$M15-6,$M15+6),""))</f>
        <v/>
      </c>
      <c r="O15" s="9">
        <f>IF($A15="","",IF($C15="",0,IF($J15="解約済み",0,IF(OR($D15="半年ごと",$D15="毎年"),$C15,0))))</f>
        <v/>
      </c>
      <c r="P15" s="9">
        <f>IF($A15="","",IF(OR($D15="半年ごと",$D15="毎年"),0,IF($E15="",0,$E15)))</f>
        <v/>
      </c>
      <c r="Q15" s="10">
        <f>IF($F15="","",RANK($F15,$F$2:$F$201)+COUNTIF($F$2:$F15,$F15)-1)</f>
        <v/>
      </c>
    </row>
    <row r="16" ht="22" customHeight="1">
      <c r="A16" s="27" t="n"/>
      <c r="B16" s="28" t="n"/>
      <c r="C16" s="29" t="n"/>
      <c r="D16" s="28" t="n"/>
      <c r="E16" s="6">
        <f>IF($C16="","",IF($J16="解約済み",0,IF($D16="毎月",$C16,IF($D16="2か月ごと",$C16/2,IF($D16="3か月ごと",$C16/3,IF($D16="半年ごと",$C16/6,IF($D16="毎年",$C16/12,$C16)))))))</f>
        <v/>
      </c>
      <c r="F16" s="6">
        <f>IF($E16="","",$E16*12)</f>
        <v/>
      </c>
      <c r="G16" s="30" t="n"/>
      <c r="H16" s="28" t="n"/>
      <c r="I16" s="28" t="n"/>
      <c r="J16" s="28" t="n"/>
      <c r="K16" s="6">
        <f>IF($F16="","",IF(OR($J16="解約候補",$J16="乗り換え"),$F16,0))</f>
        <v/>
      </c>
      <c r="L16" s="27" t="n"/>
      <c r="M16" s="8">
        <f>IF($A16="","",IF(OR($D16="半年ごと",$D16="毎年"),IF($G16="","",MONTH($G16)),""))</f>
        <v/>
      </c>
      <c r="N16" s="8">
        <f>IF($M16="","",IF($D16="半年ごと",IF($M16&gt;6,$M16-6,$M16+6),""))</f>
        <v/>
      </c>
      <c r="O16" s="6">
        <f>IF($A16="","",IF($C16="",0,IF($J16="解約済み",0,IF(OR($D16="半年ごと",$D16="毎年"),$C16,0))))</f>
        <v/>
      </c>
      <c r="P16" s="6">
        <f>IF($A16="","",IF(OR($D16="半年ごと",$D16="毎年"),0,IF($E16="",0,$E16)))</f>
        <v/>
      </c>
      <c r="Q16" s="8">
        <f>IF($F16="","",RANK($F16,$F$2:$F$201)+COUNTIF($F$2:$F16,$F16)-1)</f>
        <v/>
      </c>
    </row>
    <row r="17" ht="22" customHeight="1">
      <c r="A17" s="27" t="n"/>
      <c r="B17" s="28" t="n"/>
      <c r="C17" s="29" t="n"/>
      <c r="D17" s="28" t="n"/>
      <c r="E17" s="9">
        <f>IF($C17="","",IF($J17="解約済み",0,IF($D17="毎月",$C17,IF($D17="2か月ごと",$C17/2,IF($D17="3か月ごと",$C17/3,IF($D17="半年ごと",$C17/6,IF($D17="毎年",$C17/12,$C17)))))))</f>
        <v/>
      </c>
      <c r="F17" s="9">
        <f>IF($E17="","",$E17*12)</f>
        <v/>
      </c>
      <c r="G17" s="30" t="n"/>
      <c r="H17" s="28" t="n"/>
      <c r="I17" s="28" t="n"/>
      <c r="J17" s="28" t="n"/>
      <c r="K17" s="9">
        <f>IF($F17="","",IF(OR($J17="解約候補",$J17="乗り換え"),$F17,0))</f>
        <v/>
      </c>
      <c r="L17" s="27" t="n"/>
      <c r="M17" s="10">
        <f>IF($A17="","",IF(OR($D17="半年ごと",$D17="毎年"),IF($G17="","",MONTH($G17)),""))</f>
        <v/>
      </c>
      <c r="N17" s="10">
        <f>IF($M17="","",IF($D17="半年ごと",IF($M17&gt;6,$M17-6,$M17+6),""))</f>
        <v/>
      </c>
      <c r="O17" s="9">
        <f>IF($A17="","",IF($C17="",0,IF($J17="解約済み",0,IF(OR($D17="半年ごと",$D17="毎年"),$C17,0))))</f>
        <v/>
      </c>
      <c r="P17" s="9">
        <f>IF($A17="","",IF(OR($D17="半年ごと",$D17="毎年"),0,IF($E17="",0,$E17)))</f>
        <v/>
      </c>
      <c r="Q17" s="10">
        <f>IF($F17="","",RANK($F17,$F$2:$F$201)+COUNTIF($F$2:$F17,$F17)-1)</f>
        <v/>
      </c>
    </row>
    <row r="18" ht="22" customHeight="1">
      <c r="A18" s="27" t="n"/>
      <c r="B18" s="28" t="n"/>
      <c r="C18" s="29" t="n"/>
      <c r="D18" s="28" t="n"/>
      <c r="E18" s="6">
        <f>IF($C18="","",IF($J18="解約済み",0,IF($D18="毎月",$C18,IF($D18="2か月ごと",$C18/2,IF($D18="3か月ごと",$C18/3,IF($D18="半年ごと",$C18/6,IF($D18="毎年",$C18/12,$C18)))))))</f>
        <v/>
      </c>
      <c r="F18" s="6">
        <f>IF($E18="","",$E18*12)</f>
        <v/>
      </c>
      <c r="G18" s="30" t="n"/>
      <c r="H18" s="28" t="n"/>
      <c r="I18" s="28" t="n"/>
      <c r="J18" s="28" t="n"/>
      <c r="K18" s="6">
        <f>IF($F18="","",IF(OR($J18="解約候補",$J18="乗り換え"),$F18,0))</f>
        <v/>
      </c>
      <c r="L18" s="27" t="n"/>
      <c r="M18" s="8">
        <f>IF($A18="","",IF(OR($D18="半年ごと",$D18="毎年"),IF($G18="","",MONTH($G18)),""))</f>
        <v/>
      </c>
      <c r="N18" s="8">
        <f>IF($M18="","",IF($D18="半年ごと",IF($M18&gt;6,$M18-6,$M18+6),""))</f>
        <v/>
      </c>
      <c r="O18" s="6">
        <f>IF($A18="","",IF($C18="",0,IF($J18="解約済み",0,IF(OR($D18="半年ごと",$D18="毎年"),$C18,0))))</f>
        <v/>
      </c>
      <c r="P18" s="6">
        <f>IF($A18="","",IF(OR($D18="半年ごと",$D18="毎年"),0,IF($E18="",0,$E18)))</f>
        <v/>
      </c>
      <c r="Q18" s="8">
        <f>IF($F18="","",RANK($F18,$F$2:$F$201)+COUNTIF($F$2:$F18,$F18)-1)</f>
        <v/>
      </c>
    </row>
    <row r="19" ht="22" customHeight="1">
      <c r="A19" s="27" t="n"/>
      <c r="B19" s="28" t="n"/>
      <c r="C19" s="29" t="n"/>
      <c r="D19" s="28" t="n"/>
      <c r="E19" s="9">
        <f>IF($C19="","",IF($J19="解約済み",0,IF($D19="毎月",$C19,IF($D19="2か月ごと",$C19/2,IF($D19="3か月ごと",$C19/3,IF($D19="半年ごと",$C19/6,IF($D19="毎年",$C19/12,$C19)))))))</f>
        <v/>
      </c>
      <c r="F19" s="9">
        <f>IF($E19="","",$E19*12)</f>
        <v/>
      </c>
      <c r="G19" s="30" t="n"/>
      <c r="H19" s="28" t="n"/>
      <c r="I19" s="28" t="n"/>
      <c r="J19" s="28" t="n"/>
      <c r="K19" s="9">
        <f>IF($F19="","",IF(OR($J19="解約候補",$J19="乗り換え"),$F19,0))</f>
        <v/>
      </c>
      <c r="L19" s="27" t="n"/>
      <c r="M19" s="10">
        <f>IF($A19="","",IF(OR($D19="半年ごと",$D19="毎年"),IF($G19="","",MONTH($G19)),""))</f>
        <v/>
      </c>
      <c r="N19" s="10">
        <f>IF($M19="","",IF($D19="半年ごと",IF($M19&gt;6,$M19-6,$M19+6),""))</f>
        <v/>
      </c>
      <c r="O19" s="9">
        <f>IF($A19="","",IF($C19="",0,IF($J19="解約済み",0,IF(OR($D19="半年ごと",$D19="毎年"),$C19,0))))</f>
        <v/>
      </c>
      <c r="P19" s="9">
        <f>IF($A19="","",IF(OR($D19="半年ごと",$D19="毎年"),0,IF($E19="",0,$E19)))</f>
        <v/>
      </c>
      <c r="Q19" s="10">
        <f>IF($F19="","",RANK($F19,$F$2:$F$201)+COUNTIF($F$2:$F19,$F19)-1)</f>
        <v/>
      </c>
    </row>
    <row r="20" ht="22" customHeight="1">
      <c r="A20" s="27" t="n"/>
      <c r="B20" s="28" t="n"/>
      <c r="C20" s="29" t="n"/>
      <c r="D20" s="28" t="n"/>
      <c r="E20" s="6">
        <f>IF($C20="","",IF($J20="解約済み",0,IF($D20="毎月",$C20,IF($D20="2か月ごと",$C20/2,IF($D20="3か月ごと",$C20/3,IF($D20="半年ごと",$C20/6,IF($D20="毎年",$C20/12,$C20)))))))</f>
        <v/>
      </c>
      <c r="F20" s="6">
        <f>IF($E20="","",$E20*12)</f>
        <v/>
      </c>
      <c r="G20" s="30" t="n"/>
      <c r="H20" s="28" t="n"/>
      <c r="I20" s="28" t="n"/>
      <c r="J20" s="28" t="n"/>
      <c r="K20" s="6">
        <f>IF($F20="","",IF(OR($J20="解約候補",$J20="乗り換え"),$F20,0))</f>
        <v/>
      </c>
      <c r="L20" s="27" t="n"/>
      <c r="M20" s="8">
        <f>IF($A20="","",IF(OR($D20="半年ごと",$D20="毎年"),IF($G20="","",MONTH($G20)),""))</f>
        <v/>
      </c>
      <c r="N20" s="8">
        <f>IF($M20="","",IF($D20="半年ごと",IF($M20&gt;6,$M20-6,$M20+6),""))</f>
        <v/>
      </c>
      <c r="O20" s="6">
        <f>IF($A20="","",IF($C20="",0,IF($J20="解約済み",0,IF(OR($D20="半年ごと",$D20="毎年"),$C20,0))))</f>
        <v/>
      </c>
      <c r="P20" s="6">
        <f>IF($A20="","",IF(OR($D20="半年ごと",$D20="毎年"),0,IF($E20="",0,$E20)))</f>
        <v/>
      </c>
      <c r="Q20" s="8">
        <f>IF($F20="","",RANK($F20,$F$2:$F$201)+COUNTIF($F$2:$F20,$F20)-1)</f>
        <v/>
      </c>
    </row>
    <row r="21" ht="22" customHeight="1">
      <c r="A21" s="27" t="n"/>
      <c r="B21" s="28" t="n"/>
      <c r="C21" s="29" t="n"/>
      <c r="D21" s="28" t="n"/>
      <c r="E21" s="9">
        <f>IF($C21="","",IF($J21="解約済み",0,IF($D21="毎月",$C21,IF($D21="2か月ごと",$C21/2,IF($D21="3か月ごと",$C21/3,IF($D21="半年ごと",$C21/6,IF($D21="毎年",$C21/12,$C21)))))))</f>
        <v/>
      </c>
      <c r="F21" s="9">
        <f>IF($E21="","",$E21*12)</f>
        <v/>
      </c>
      <c r="G21" s="30" t="n"/>
      <c r="H21" s="28" t="n"/>
      <c r="I21" s="28" t="n"/>
      <c r="J21" s="28" t="n"/>
      <c r="K21" s="9">
        <f>IF($F21="","",IF(OR($J21="解約候補",$J21="乗り換え"),$F21,0))</f>
        <v/>
      </c>
      <c r="L21" s="27" t="n"/>
      <c r="M21" s="10">
        <f>IF($A21="","",IF(OR($D21="半年ごと",$D21="毎年"),IF($G21="","",MONTH($G21)),""))</f>
        <v/>
      </c>
      <c r="N21" s="10">
        <f>IF($M21="","",IF($D21="半年ごと",IF($M21&gt;6,$M21-6,$M21+6),""))</f>
        <v/>
      </c>
      <c r="O21" s="9">
        <f>IF($A21="","",IF($C21="",0,IF($J21="解約済み",0,IF(OR($D21="半年ごと",$D21="毎年"),$C21,0))))</f>
        <v/>
      </c>
      <c r="P21" s="9">
        <f>IF($A21="","",IF(OR($D21="半年ごと",$D21="毎年"),0,IF($E21="",0,$E21)))</f>
        <v/>
      </c>
      <c r="Q21" s="10">
        <f>IF($F21="","",RANK($F21,$F$2:$F$201)+COUNTIF($F$2:$F21,$F21)-1)</f>
        <v/>
      </c>
    </row>
    <row r="22" ht="22" customHeight="1">
      <c r="A22" s="27" t="n"/>
      <c r="B22" s="28" t="n"/>
      <c r="C22" s="29" t="n"/>
      <c r="D22" s="28" t="n"/>
      <c r="E22" s="6">
        <f>IF($C22="","",IF($J22="解約済み",0,IF($D22="毎月",$C22,IF($D22="2か月ごと",$C22/2,IF($D22="3か月ごと",$C22/3,IF($D22="半年ごと",$C22/6,IF($D22="毎年",$C22/12,$C22)))))))</f>
        <v/>
      </c>
      <c r="F22" s="6">
        <f>IF($E22="","",$E22*12)</f>
        <v/>
      </c>
      <c r="G22" s="30" t="n"/>
      <c r="H22" s="28" t="n"/>
      <c r="I22" s="28" t="n"/>
      <c r="J22" s="28" t="n"/>
      <c r="K22" s="6">
        <f>IF($F22="","",IF(OR($J22="解約候補",$J22="乗り換え"),$F22,0))</f>
        <v/>
      </c>
      <c r="L22" s="27" t="n"/>
      <c r="M22" s="8">
        <f>IF($A22="","",IF(OR($D22="半年ごと",$D22="毎年"),IF($G22="","",MONTH($G22)),""))</f>
        <v/>
      </c>
      <c r="N22" s="8">
        <f>IF($M22="","",IF($D22="半年ごと",IF($M22&gt;6,$M22-6,$M22+6),""))</f>
        <v/>
      </c>
      <c r="O22" s="6">
        <f>IF($A22="","",IF($C22="",0,IF($J22="解約済み",0,IF(OR($D22="半年ごと",$D22="毎年"),$C22,0))))</f>
        <v/>
      </c>
      <c r="P22" s="6">
        <f>IF($A22="","",IF(OR($D22="半年ごと",$D22="毎年"),0,IF($E22="",0,$E22)))</f>
        <v/>
      </c>
      <c r="Q22" s="8">
        <f>IF($F22="","",RANK($F22,$F$2:$F$201)+COUNTIF($F$2:$F22,$F22)-1)</f>
        <v/>
      </c>
    </row>
    <row r="23" ht="22" customHeight="1">
      <c r="A23" s="27" t="n"/>
      <c r="B23" s="28" t="n"/>
      <c r="C23" s="29" t="n"/>
      <c r="D23" s="28" t="n"/>
      <c r="E23" s="9">
        <f>IF($C23="","",IF($J23="解約済み",0,IF($D23="毎月",$C23,IF($D23="2か月ごと",$C23/2,IF($D23="3か月ごと",$C23/3,IF($D23="半年ごと",$C23/6,IF($D23="毎年",$C23/12,$C23)))))))</f>
        <v/>
      </c>
      <c r="F23" s="9">
        <f>IF($E23="","",$E23*12)</f>
        <v/>
      </c>
      <c r="G23" s="30" t="n"/>
      <c r="H23" s="28" t="n"/>
      <c r="I23" s="28" t="n"/>
      <c r="J23" s="28" t="n"/>
      <c r="K23" s="9">
        <f>IF($F23="","",IF(OR($J23="解約候補",$J23="乗り換え"),$F23,0))</f>
        <v/>
      </c>
      <c r="L23" s="27" t="n"/>
      <c r="M23" s="10">
        <f>IF($A23="","",IF(OR($D23="半年ごと",$D23="毎年"),IF($G23="","",MONTH($G23)),""))</f>
        <v/>
      </c>
      <c r="N23" s="10">
        <f>IF($M23="","",IF($D23="半年ごと",IF($M23&gt;6,$M23-6,$M23+6),""))</f>
        <v/>
      </c>
      <c r="O23" s="9">
        <f>IF($A23="","",IF($C23="",0,IF($J23="解約済み",0,IF(OR($D23="半年ごと",$D23="毎年"),$C23,0))))</f>
        <v/>
      </c>
      <c r="P23" s="9">
        <f>IF($A23="","",IF(OR($D23="半年ごと",$D23="毎年"),0,IF($E23="",0,$E23)))</f>
        <v/>
      </c>
      <c r="Q23" s="10">
        <f>IF($F23="","",RANK($F23,$F$2:$F$201)+COUNTIF($F$2:$F23,$F23)-1)</f>
        <v/>
      </c>
    </row>
    <row r="24" ht="22" customHeight="1">
      <c r="A24" s="27" t="n"/>
      <c r="B24" s="28" t="n"/>
      <c r="C24" s="29" t="n"/>
      <c r="D24" s="28" t="n"/>
      <c r="E24" s="6">
        <f>IF($C24="","",IF($J24="解約済み",0,IF($D24="毎月",$C24,IF($D24="2か月ごと",$C24/2,IF($D24="3か月ごと",$C24/3,IF($D24="半年ごと",$C24/6,IF($D24="毎年",$C24/12,$C24)))))))</f>
        <v/>
      </c>
      <c r="F24" s="6">
        <f>IF($E24="","",$E24*12)</f>
        <v/>
      </c>
      <c r="G24" s="30" t="n"/>
      <c r="H24" s="28" t="n"/>
      <c r="I24" s="28" t="n"/>
      <c r="J24" s="28" t="n"/>
      <c r="K24" s="6">
        <f>IF($F24="","",IF(OR($J24="解約候補",$J24="乗り換え"),$F24,0))</f>
        <v/>
      </c>
      <c r="L24" s="27" t="n"/>
      <c r="M24" s="8">
        <f>IF($A24="","",IF(OR($D24="半年ごと",$D24="毎年"),IF($G24="","",MONTH($G24)),""))</f>
        <v/>
      </c>
      <c r="N24" s="8">
        <f>IF($M24="","",IF($D24="半年ごと",IF($M24&gt;6,$M24-6,$M24+6),""))</f>
        <v/>
      </c>
      <c r="O24" s="6">
        <f>IF($A24="","",IF($C24="",0,IF($J24="解約済み",0,IF(OR($D24="半年ごと",$D24="毎年"),$C24,0))))</f>
        <v/>
      </c>
      <c r="P24" s="6">
        <f>IF($A24="","",IF(OR($D24="半年ごと",$D24="毎年"),0,IF($E24="",0,$E24)))</f>
        <v/>
      </c>
      <c r="Q24" s="8">
        <f>IF($F24="","",RANK($F24,$F$2:$F$201)+COUNTIF($F$2:$F24,$F24)-1)</f>
        <v/>
      </c>
    </row>
    <row r="25" ht="22" customHeight="1">
      <c r="A25" s="27" t="n"/>
      <c r="B25" s="28" t="n"/>
      <c r="C25" s="29" t="n"/>
      <c r="D25" s="28" t="n"/>
      <c r="E25" s="9">
        <f>IF($C25="","",IF($J25="解約済み",0,IF($D25="毎月",$C25,IF($D25="2か月ごと",$C25/2,IF($D25="3か月ごと",$C25/3,IF($D25="半年ごと",$C25/6,IF($D25="毎年",$C25/12,$C25)))))))</f>
        <v/>
      </c>
      <c r="F25" s="9">
        <f>IF($E25="","",$E25*12)</f>
        <v/>
      </c>
      <c r="G25" s="30" t="n"/>
      <c r="H25" s="28" t="n"/>
      <c r="I25" s="28" t="n"/>
      <c r="J25" s="28" t="n"/>
      <c r="K25" s="9">
        <f>IF($F25="","",IF(OR($J25="解約候補",$J25="乗り換え"),$F25,0))</f>
        <v/>
      </c>
      <c r="L25" s="27" t="n"/>
      <c r="M25" s="10">
        <f>IF($A25="","",IF(OR($D25="半年ごと",$D25="毎年"),IF($G25="","",MONTH($G25)),""))</f>
        <v/>
      </c>
      <c r="N25" s="10">
        <f>IF($M25="","",IF($D25="半年ごと",IF($M25&gt;6,$M25-6,$M25+6),""))</f>
        <v/>
      </c>
      <c r="O25" s="9">
        <f>IF($A25="","",IF($C25="",0,IF($J25="解約済み",0,IF(OR($D25="半年ごと",$D25="毎年"),$C25,0))))</f>
        <v/>
      </c>
      <c r="P25" s="9">
        <f>IF($A25="","",IF(OR($D25="半年ごと",$D25="毎年"),0,IF($E25="",0,$E25)))</f>
        <v/>
      </c>
      <c r="Q25" s="10">
        <f>IF($F25="","",RANK($F25,$F$2:$F$201)+COUNTIF($F$2:$F25,$F25)-1)</f>
        <v/>
      </c>
    </row>
    <row r="26" ht="22" customHeight="1">
      <c r="A26" s="27" t="n"/>
      <c r="B26" s="28" t="n"/>
      <c r="C26" s="29" t="n"/>
      <c r="D26" s="28" t="n"/>
      <c r="E26" s="6">
        <f>IF($C26="","",IF($J26="解約済み",0,IF($D26="毎月",$C26,IF($D26="2か月ごと",$C26/2,IF($D26="3か月ごと",$C26/3,IF($D26="半年ごと",$C26/6,IF($D26="毎年",$C26/12,$C26)))))))</f>
        <v/>
      </c>
      <c r="F26" s="6">
        <f>IF($E26="","",$E26*12)</f>
        <v/>
      </c>
      <c r="G26" s="30" t="n"/>
      <c r="H26" s="28" t="n"/>
      <c r="I26" s="28" t="n"/>
      <c r="J26" s="28" t="n"/>
      <c r="K26" s="6">
        <f>IF($F26="","",IF(OR($J26="解約候補",$J26="乗り換え"),$F26,0))</f>
        <v/>
      </c>
      <c r="L26" s="27" t="n"/>
      <c r="M26" s="8">
        <f>IF($A26="","",IF(OR($D26="半年ごと",$D26="毎年"),IF($G26="","",MONTH($G26)),""))</f>
        <v/>
      </c>
      <c r="N26" s="8">
        <f>IF($M26="","",IF($D26="半年ごと",IF($M26&gt;6,$M26-6,$M26+6),""))</f>
        <v/>
      </c>
      <c r="O26" s="6">
        <f>IF($A26="","",IF($C26="",0,IF($J26="解約済み",0,IF(OR($D26="半年ごと",$D26="毎年"),$C26,0))))</f>
        <v/>
      </c>
      <c r="P26" s="6">
        <f>IF($A26="","",IF(OR($D26="半年ごと",$D26="毎年"),0,IF($E26="",0,$E26)))</f>
        <v/>
      </c>
      <c r="Q26" s="8">
        <f>IF($F26="","",RANK($F26,$F$2:$F$201)+COUNTIF($F$2:$F26,$F26)-1)</f>
        <v/>
      </c>
    </row>
    <row r="27" ht="22" customHeight="1">
      <c r="A27" s="27" t="n"/>
      <c r="B27" s="28" t="n"/>
      <c r="C27" s="29" t="n"/>
      <c r="D27" s="28" t="n"/>
      <c r="E27" s="9">
        <f>IF($C27="","",IF($J27="解約済み",0,IF($D27="毎月",$C27,IF($D27="2か月ごと",$C27/2,IF($D27="3か月ごと",$C27/3,IF($D27="半年ごと",$C27/6,IF($D27="毎年",$C27/12,$C27)))))))</f>
        <v/>
      </c>
      <c r="F27" s="9">
        <f>IF($E27="","",$E27*12)</f>
        <v/>
      </c>
      <c r="G27" s="30" t="n"/>
      <c r="H27" s="28" t="n"/>
      <c r="I27" s="28" t="n"/>
      <c r="J27" s="28" t="n"/>
      <c r="K27" s="9">
        <f>IF($F27="","",IF(OR($J27="解約候補",$J27="乗り換え"),$F27,0))</f>
        <v/>
      </c>
      <c r="L27" s="27" t="n"/>
      <c r="M27" s="10">
        <f>IF($A27="","",IF(OR($D27="半年ごと",$D27="毎年"),IF($G27="","",MONTH($G27)),""))</f>
        <v/>
      </c>
      <c r="N27" s="10">
        <f>IF($M27="","",IF($D27="半年ごと",IF($M27&gt;6,$M27-6,$M27+6),""))</f>
        <v/>
      </c>
      <c r="O27" s="9">
        <f>IF($A27="","",IF($C27="",0,IF($J27="解約済み",0,IF(OR($D27="半年ごと",$D27="毎年"),$C27,0))))</f>
        <v/>
      </c>
      <c r="P27" s="9">
        <f>IF($A27="","",IF(OR($D27="半年ごと",$D27="毎年"),0,IF($E27="",0,$E27)))</f>
        <v/>
      </c>
      <c r="Q27" s="10">
        <f>IF($F27="","",RANK($F27,$F$2:$F$201)+COUNTIF($F$2:$F27,$F27)-1)</f>
        <v/>
      </c>
    </row>
    <row r="28" ht="22" customHeight="1">
      <c r="A28" s="27" t="n"/>
      <c r="B28" s="28" t="n"/>
      <c r="C28" s="29" t="n"/>
      <c r="D28" s="28" t="n"/>
      <c r="E28" s="6">
        <f>IF($C28="","",IF($J28="解約済み",0,IF($D28="毎月",$C28,IF($D28="2か月ごと",$C28/2,IF($D28="3か月ごと",$C28/3,IF($D28="半年ごと",$C28/6,IF($D28="毎年",$C28/12,$C28)))))))</f>
        <v/>
      </c>
      <c r="F28" s="6">
        <f>IF($E28="","",$E28*12)</f>
        <v/>
      </c>
      <c r="G28" s="30" t="n"/>
      <c r="H28" s="28" t="n"/>
      <c r="I28" s="28" t="n"/>
      <c r="J28" s="28" t="n"/>
      <c r="K28" s="6">
        <f>IF($F28="","",IF(OR($J28="解約候補",$J28="乗り換え"),$F28,0))</f>
        <v/>
      </c>
      <c r="L28" s="27" t="n"/>
      <c r="M28" s="8">
        <f>IF($A28="","",IF(OR($D28="半年ごと",$D28="毎年"),IF($G28="","",MONTH($G28)),""))</f>
        <v/>
      </c>
      <c r="N28" s="8">
        <f>IF($M28="","",IF($D28="半年ごと",IF($M28&gt;6,$M28-6,$M28+6),""))</f>
        <v/>
      </c>
      <c r="O28" s="6">
        <f>IF($A28="","",IF($C28="",0,IF($J28="解約済み",0,IF(OR($D28="半年ごと",$D28="毎年"),$C28,0))))</f>
        <v/>
      </c>
      <c r="P28" s="6">
        <f>IF($A28="","",IF(OR($D28="半年ごと",$D28="毎年"),0,IF($E28="",0,$E28)))</f>
        <v/>
      </c>
      <c r="Q28" s="8">
        <f>IF($F28="","",RANK($F28,$F$2:$F$201)+COUNTIF($F$2:$F28,$F28)-1)</f>
        <v/>
      </c>
    </row>
    <row r="29" ht="22" customHeight="1">
      <c r="A29" s="27" t="n"/>
      <c r="B29" s="28" t="n"/>
      <c r="C29" s="29" t="n"/>
      <c r="D29" s="28" t="n"/>
      <c r="E29" s="9">
        <f>IF($C29="","",IF($J29="解約済み",0,IF($D29="毎月",$C29,IF($D29="2か月ごと",$C29/2,IF($D29="3か月ごと",$C29/3,IF($D29="半年ごと",$C29/6,IF($D29="毎年",$C29/12,$C29)))))))</f>
        <v/>
      </c>
      <c r="F29" s="9">
        <f>IF($E29="","",$E29*12)</f>
        <v/>
      </c>
      <c r="G29" s="30" t="n"/>
      <c r="H29" s="28" t="n"/>
      <c r="I29" s="28" t="n"/>
      <c r="J29" s="28" t="n"/>
      <c r="K29" s="9">
        <f>IF($F29="","",IF(OR($J29="解約候補",$J29="乗り換え"),$F29,0))</f>
        <v/>
      </c>
      <c r="L29" s="27" t="n"/>
      <c r="M29" s="10">
        <f>IF($A29="","",IF(OR($D29="半年ごと",$D29="毎年"),IF($G29="","",MONTH($G29)),""))</f>
        <v/>
      </c>
      <c r="N29" s="10">
        <f>IF($M29="","",IF($D29="半年ごと",IF($M29&gt;6,$M29-6,$M29+6),""))</f>
        <v/>
      </c>
      <c r="O29" s="9">
        <f>IF($A29="","",IF($C29="",0,IF($J29="解約済み",0,IF(OR($D29="半年ごと",$D29="毎年"),$C29,0))))</f>
        <v/>
      </c>
      <c r="P29" s="9">
        <f>IF($A29="","",IF(OR($D29="半年ごと",$D29="毎年"),0,IF($E29="",0,$E29)))</f>
        <v/>
      </c>
      <c r="Q29" s="10">
        <f>IF($F29="","",RANK($F29,$F$2:$F$201)+COUNTIF($F$2:$F29,$F29)-1)</f>
        <v/>
      </c>
    </row>
    <row r="30" ht="22" customHeight="1">
      <c r="A30" s="27" t="n"/>
      <c r="B30" s="28" t="n"/>
      <c r="C30" s="29" t="n"/>
      <c r="D30" s="28" t="n"/>
      <c r="E30" s="6">
        <f>IF($C30="","",IF($J30="解約済み",0,IF($D30="毎月",$C30,IF($D30="2か月ごと",$C30/2,IF($D30="3か月ごと",$C30/3,IF($D30="半年ごと",$C30/6,IF($D30="毎年",$C30/12,$C30)))))))</f>
        <v/>
      </c>
      <c r="F30" s="6">
        <f>IF($E30="","",$E30*12)</f>
        <v/>
      </c>
      <c r="G30" s="30" t="n"/>
      <c r="H30" s="28" t="n"/>
      <c r="I30" s="28" t="n"/>
      <c r="J30" s="28" t="n"/>
      <c r="K30" s="6">
        <f>IF($F30="","",IF(OR($J30="解約候補",$J30="乗り換え"),$F30,0))</f>
        <v/>
      </c>
      <c r="L30" s="27" t="n"/>
      <c r="M30" s="8">
        <f>IF($A30="","",IF(OR($D30="半年ごと",$D30="毎年"),IF($G30="","",MONTH($G30)),""))</f>
        <v/>
      </c>
      <c r="N30" s="8">
        <f>IF($M30="","",IF($D30="半年ごと",IF($M30&gt;6,$M30-6,$M30+6),""))</f>
        <v/>
      </c>
      <c r="O30" s="6">
        <f>IF($A30="","",IF($C30="",0,IF($J30="解約済み",0,IF(OR($D30="半年ごと",$D30="毎年"),$C30,0))))</f>
        <v/>
      </c>
      <c r="P30" s="6">
        <f>IF($A30="","",IF(OR($D30="半年ごと",$D30="毎年"),0,IF($E30="",0,$E30)))</f>
        <v/>
      </c>
      <c r="Q30" s="8">
        <f>IF($F30="","",RANK($F30,$F$2:$F$201)+COUNTIF($F$2:$F30,$F30)-1)</f>
        <v/>
      </c>
    </row>
    <row r="31" ht="22" customHeight="1">
      <c r="A31" s="27" t="n"/>
      <c r="B31" s="28" t="n"/>
      <c r="C31" s="29" t="n"/>
      <c r="D31" s="28" t="n"/>
      <c r="E31" s="9">
        <f>IF($C31="","",IF($J31="解約済み",0,IF($D31="毎月",$C31,IF($D31="2か月ごと",$C31/2,IF($D31="3か月ごと",$C31/3,IF($D31="半年ごと",$C31/6,IF($D31="毎年",$C31/12,$C31)))))))</f>
        <v/>
      </c>
      <c r="F31" s="9">
        <f>IF($E31="","",$E31*12)</f>
        <v/>
      </c>
      <c r="G31" s="30" t="n"/>
      <c r="H31" s="28" t="n"/>
      <c r="I31" s="28" t="n"/>
      <c r="J31" s="28" t="n"/>
      <c r="K31" s="9">
        <f>IF($F31="","",IF(OR($J31="解約候補",$J31="乗り換え"),$F31,0))</f>
        <v/>
      </c>
      <c r="L31" s="27" t="n"/>
      <c r="M31" s="10">
        <f>IF($A31="","",IF(OR($D31="半年ごと",$D31="毎年"),IF($G31="","",MONTH($G31)),""))</f>
        <v/>
      </c>
      <c r="N31" s="10">
        <f>IF($M31="","",IF($D31="半年ごと",IF($M31&gt;6,$M31-6,$M31+6),""))</f>
        <v/>
      </c>
      <c r="O31" s="9">
        <f>IF($A31="","",IF($C31="",0,IF($J31="解約済み",0,IF(OR($D31="半年ごと",$D31="毎年"),$C31,0))))</f>
        <v/>
      </c>
      <c r="P31" s="9">
        <f>IF($A31="","",IF(OR($D31="半年ごと",$D31="毎年"),0,IF($E31="",0,$E31)))</f>
        <v/>
      </c>
      <c r="Q31" s="10">
        <f>IF($F31="","",RANK($F31,$F$2:$F$201)+COUNTIF($F$2:$F31,$F31)-1)</f>
        <v/>
      </c>
    </row>
    <row r="32" hidden="1" ht="22" customHeight="1">
      <c r="A32" s="27" t="n"/>
      <c r="B32" s="28" t="n"/>
      <c r="C32" s="29" t="n"/>
      <c r="D32" s="28" t="n"/>
      <c r="E32" s="6">
        <f>IF($C32="","",IF($J32="解約済み",0,IF($D32="毎月",$C32,IF($D32="2か月ごと",$C32/2,IF($D32="3か月ごと",$C32/3,IF($D32="半年ごと",$C32/6,IF($D32="毎年",$C32/12,$C32)))))))</f>
        <v/>
      </c>
      <c r="F32" s="6">
        <f>IF($E32="","",$E32*12)</f>
        <v/>
      </c>
      <c r="G32" s="30" t="n"/>
      <c r="H32" s="28" t="n"/>
      <c r="I32" s="28" t="n"/>
      <c r="J32" s="28" t="n"/>
      <c r="K32" s="6">
        <f>IF($F32="","",IF(OR($J32="解約候補",$J32="乗り換え"),$F32,0))</f>
        <v/>
      </c>
      <c r="L32" s="27" t="n"/>
      <c r="M32" s="8">
        <f>IF($A32="","",IF(OR($D32="半年ごと",$D32="毎年"),IF($G32="","",MONTH($G32)),""))</f>
        <v/>
      </c>
      <c r="N32" s="8">
        <f>IF($M32="","",IF($D32="半年ごと",IF($M32&gt;6,$M32-6,$M32+6),""))</f>
        <v/>
      </c>
      <c r="O32" s="6">
        <f>IF($A32="","",IF($C32="",0,IF($J32="解約済み",0,IF(OR($D32="半年ごと",$D32="毎年"),$C32,0))))</f>
        <v/>
      </c>
      <c r="P32" s="6">
        <f>IF($A32="","",IF(OR($D32="半年ごと",$D32="毎年"),0,IF($E32="",0,$E32)))</f>
        <v/>
      </c>
      <c r="Q32" s="8">
        <f>IF($F32="","",RANK($F32,$F$2:$F$201)+COUNTIF($F$2:$F32,$F32)-1)</f>
        <v/>
      </c>
    </row>
    <row r="33" hidden="1" ht="22" customHeight="1">
      <c r="A33" s="27" t="n"/>
      <c r="B33" s="28" t="n"/>
      <c r="C33" s="29" t="n"/>
      <c r="D33" s="28" t="n"/>
      <c r="E33" s="9">
        <f>IF($C33="","",IF($J33="解約済み",0,IF($D33="毎月",$C33,IF($D33="2か月ごと",$C33/2,IF($D33="3か月ごと",$C33/3,IF($D33="半年ごと",$C33/6,IF($D33="毎年",$C33/12,$C33)))))))</f>
        <v/>
      </c>
      <c r="F33" s="9">
        <f>IF($E33="","",$E33*12)</f>
        <v/>
      </c>
      <c r="G33" s="30" t="n"/>
      <c r="H33" s="28" t="n"/>
      <c r="I33" s="28" t="n"/>
      <c r="J33" s="28" t="n"/>
      <c r="K33" s="9">
        <f>IF($F33="","",IF(OR($J33="解約候補",$J33="乗り換え"),$F33,0))</f>
        <v/>
      </c>
      <c r="L33" s="27" t="n"/>
      <c r="M33" s="10">
        <f>IF($A33="","",IF(OR($D33="半年ごと",$D33="毎年"),IF($G33="","",MONTH($G33)),""))</f>
        <v/>
      </c>
      <c r="N33" s="10">
        <f>IF($M33="","",IF($D33="半年ごと",IF($M33&gt;6,$M33-6,$M33+6),""))</f>
        <v/>
      </c>
      <c r="O33" s="9">
        <f>IF($A33="","",IF($C33="",0,IF($J33="解約済み",0,IF(OR($D33="半年ごと",$D33="毎年"),$C33,0))))</f>
        <v/>
      </c>
      <c r="P33" s="9">
        <f>IF($A33="","",IF(OR($D33="半年ごと",$D33="毎年"),0,IF($E33="",0,$E33)))</f>
        <v/>
      </c>
      <c r="Q33" s="10">
        <f>IF($F33="","",RANK($F33,$F$2:$F$201)+COUNTIF($F$2:$F33,$F33)-1)</f>
        <v/>
      </c>
    </row>
    <row r="34" hidden="1" ht="22" customHeight="1">
      <c r="A34" s="27" t="n"/>
      <c r="B34" s="28" t="n"/>
      <c r="C34" s="29" t="n"/>
      <c r="D34" s="28" t="n"/>
      <c r="E34" s="6">
        <f>IF($C34="","",IF($J34="解約済み",0,IF($D34="毎月",$C34,IF($D34="2か月ごと",$C34/2,IF($D34="3か月ごと",$C34/3,IF($D34="半年ごと",$C34/6,IF($D34="毎年",$C34/12,$C34)))))))</f>
        <v/>
      </c>
      <c r="F34" s="6">
        <f>IF($E34="","",$E34*12)</f>
        <v/>
      </c>
      <c r="G34" s="30" t="n"/>
      <c r="H34" s="28" t="n"/>
      <c r="I34" s="28" t="n"/>
      <c r="J34" s="28" t="n"/>
      <c r="K34" s="6">
        <f>IF($F34="","",IF(OR($J34="解約候補",$J34="乗り換え"),$F34,0))</f>
        <v/>
      </c>
      <c r="L34" s="27" t="n"/>
      <c r="M34" s="8">
        <f>IF($A34="","",IF(OR($D34="半年ごと",$D34="毎年"),IF($G34="","",MONTH($G34)),""))</f>
        <v/>
      </c>
      <c r="N34" s="8">
        <f>IF($M34="","",IF($D34="半年ごと",IF($M34&gt;6,$M34-6,$M34+6),""))</f>
        <v/>
      </c>
      <c r="O34" s="6">
        <f>IF($A34="","",IF($C34="",0,IF($J34="解約済み",0,IF(OR($D34="半年ごと",$D34="毎年"),$C34,0))))</f>
        <v/>
      </c>
      <c r="P34" s="6">
        <f>IF($A34="","",IF(OR($D34="半年ごと",$D34="毎年"),0,IF($E34="",0,$E34)))</f>
        <v/>
      </c>
      <c r="Q34" s="8">
        <f>IF($F34="","",RANK($F34,$F$2:$F$201)+COUNTIF($F$2:$F34,$F34)-1)</f>
        <v/>
      </c>
    </row>
    <row r="35" hidden="1" ht="22" customHeight="1">
      <c r="A35" s="27" t="n"/>
      <c r="B35" s="28" t="n"/>
      <c r="C35" s="29" t="n"/>
      <c r="D35" s="28" t="n"/>
      <c r="E35" s="9">
        <f>IF($C35="","",IF($J35="解約済み",0,IF($D35="毎月",$C35,IF($D35="2か月ごと",$C35/2,IF($D35="3か月ごと",$C35/3,IF($D35="半年ごと",$C35/6,IF($D35="毎年",$C35/12,$C35)))))))</f>
        <v/>
      </c>
      <c r="F35" s="9">
        <f>IF($E35="","",$E35*12)</f>
        <v/>
      </c>
      <c r="G35" s="30" t="n"/>
      <c r="H35" s="28" t="n"/>
      <c r="I35" s="28" t="n"/>
      <c r="J35" s="28" t="n"/>
      <c r="K35" s="9">
        <f>IF($F35="","",IF(OR($J35="解約候補",$J35="乗り換え"),$F35,0))</f>
        <v/>
      </c>
      <c r="L35" s="27" t="n"/>
      <c r="M35" s="10">
        <f>IF($A35="","",IF(OR($D35="半年ごと",$D35="毎年"),IF($G35="","",MONTH($G35)),""))</f>
        <v/>
      </c>
      <c r="N35" s="10">
        <f>IF($M35="","",IF($D35="半年ごと",IF($M35&gt;6,$M35-6,$M35+6),""))</f>
        <v/>
      </c>
      <c r="O35" s="9">
        <f>IF($A35="","",IF($C35="",0,IF($J35="解約済み",0,IF(OR($D35="半年ごと",$D35="毎年"),$C35,0))))</f>
        <v/>
      </c>
      <c r="P35" s="9">
        <f>IF($A35="","",IF(OR($D35="半年ごと",$D35="毎年"),0,IF($E35="",0,$E35)))</f>
        <v/>
      </c>
      <c r="Q35" s="10">
        <f>IF($F35="","",RANK($F35,$F$2:$F$201)+COUNTIF($F$2:$F35,$F35)-1)</f>
        <v/>
      </c>
    </row>
    <row r="36" hidden="1" ht="22" customHeight="1">
      <c r="A36" s="27" t="n"/>
      <c r="B36" s="28" t="n"/>
      <c r="C36" s="29" t="n"/>
      <c r="D36" s="28" t="n"/>
      <c r="E36" s="6">
        <f>IF($C36="","",IF($J36="解約済み",0,IF($D36="毎月",$C36,IF($D36="2か月ごと",$C36/2,IF($D36="3か月ごと",$C36/3,IF($D36="半年ごと",$C36/6,IF($D36="毎年",$C36/12,$C36)))))))</f>
        <v/>
      </c>
      <c r="F36" s="6">
        <f>IF($E36="","",$E36*12)</f>
        <v/>
      </c>
      <c r="G36" s="30" t="n"/>
      <c r="H36" s="28" t="n"/>
      <c r="I36" s="28" t="n"/>
      <c r="J36" s="28" t="n"/>
      <c r="K36" s="6">
        <f>IF($F36="","",IF(OR($J36="解約候補",$J36="乗り換え"),$F36,0))</f>
        <v/>
      </c>
      <c r="L36" s="27" t="n"/>
      <c r="M36" s="8">
        <f>IF($A36="","",IF(OR($D36="半年ごと",$D36="毎年"),IF($G36="","",MONTH($G36)),""))</f>
        <v/>
      </c>
      <c r="N36" s="8">
        <f>IF($M36="","",IF($D36="半年ごと",IF($M36&gt;6,$M36-6,$M36+6),""))</f>
        <v/>
      </c>
      <c r="O36" s="6">
        <f>IF($A36="","",IF($C36="",0,IF($J36="解約済み",0,IF(OR($D36="半年ごと",$D36="毎年"),$C36,0))))</f>
        <v/>
      </c>
      <c r="P36" s="6">
        <f>IF($A36="","",IF(OR($D36="半年ごと",$D36="毎年"),0,IF($E36="",0,$E36)))</f>
        <v/>
      </c>
      <c r="Q36" s="8">
        <f>IF($F36="","",RANK($F36,$F$2:$F$201)+COUNTIF($F$2:$F36,$F36)-1)</f>
        <v/>
      </c>
    </row>
    <row r="37" hidden="1" ht="22" customHeight="1">
      <c r="A37" s="27" t="n"/>
      <c r="B37" s="28" t="n"/>
      <c r="C37" s="29" t="n"/>
      <c r="D37" s="28" t="n"/>
      <c r="E37" s="9">
        <f>IF($C37="","",IF($J37="解約済み",0,IF($D37="毎月",$C37,IF($D37="2か月ごと",$C37/2,IF($D37="3か月ごと",$C37/3,IF($D37="半年ごと",$C37/6,IF($D37="毎年",$C37/12,$C37)))))))</f>
        <v/>
      </c>
      <c r="F37" s="9">
        <f>IF($E37="","",$E37*12)</f>
        <v/>
      </c>
      <c r="G37" s="30" t="n"/>
      <c r="H37" s="28" t="n"/>
      <c r="I37" s="28" t="n"/>
      <c r="J37" s="28" t="n"/>
      <c r="K37" s="9">
        <f>IF($F37="","",IF(OR($J37="解約候補",$J37="乗り換え"),$F37,0))</f>
        <v/>
      </c>
      <c r="L37" s="27" t="n"/>
      <c r="M37" s="10">
        <f>IF($A37="","",IF(OR($D37="半年ごと",$D37="毎年"),IF($G37="","",MONTH($G37)),""))</f>
        <v/>
      </c>
      <c r="N37" s="10">
        <f>IF($M37="","",IF($D37="半年ごと",IF($M37&gt;6,$M37-6,$M37+6),""))</f>
        <v/>
      </c>
      <c r="O37" s="9">
        <f>IF($A37="","",IF($C37="",0,IF($J37="解約済み",0,IF(OR($D37="半年ごと",$D37="毎年"),$C37,0))))</f>
        <v/>
      </c>
      <c r="P37" s="9">
        <f>IF($A37="","",IF(OR($D37="半年ごと",$D37="毎年"),0,IF($E37="",0,$E37)))</f>
        <v/>
      </c>
      <c r="Q37" s="10">
        <f>IF($F37="","",RANK($F37,$F$2:$F$201)+COUNTIF($F$2:$F37,$F37)-1)</f>
        <v/>
      </c>
    </row>
    <row r="38" hidden="1" ht="22" customHeight="1">
      <c r="A38" s="27" t="n"/>
      <c r="B38" s="28" t="n"/>
      <c r="C38" s="29" t="n"/>
      <c r="D38" s="28" t="n"/>
      <c r="E38" s="6">
        <f>IF($C38="","",IF($J38="解約済み",0,IF($D38="毎月",$C38,IF($D38="2か月ごと",$C38/2,IF($D38="3か月ごと",$C38/3,IF($D38="半年ごと",$C38/6,IF($D38="毎年",$C38/12,$C38)))))))</f>
        <v/>
      </c>
      <c r="F38" s="6">
        <f>IF($E38="","",$E38*12)</f>
        <v/>
      </c>
      <c r="G38" s="30" t="n"/>
      <c r="H38" s="28" t="n"/>
      <c r="I38" s="28" t="n"/>
      <c r="J38" s="28" t="n"/>
      <c r="K38" s="6">
        <f>IF($F38="","",IF(OR($J38="解約候補",$J38="乗り換え"),$F38,0))</f>
        <v/>
      </c>
      <c r="L38" s="27" t="n"/>
      <c r="M38" s="8">
        <f>IF($A38="","",IF(OR($D38="半年ごと",$D38="毎年"),IF($G38="","",MONTH($G38)),""))</f>
        <v/>
      </c>
      <c r="N38" s="8">
        <f>IF($M38="","",IF($D38="半年ごと",IF($M38&gt;6,$M38-6,$M38+6),""))</f>
        <v/>
      </c>
      <c r="O38" s="6">
        <f>IF($A38="","",IF($C38="",0,IF($J38="解約済み",0,IF(OR($D38="半年ごと",$D38="毎年"),$C38,0))))</f>
        <v/>
      </c>
      <c r="P38" s="6">
        <f>IF($A38="","",IF(OR($D38="半年ごと",$D38="毎年"),0,IF($E38="",0,$E38)))</f>
        <v/>
      </c>
      <c r="Q38" s="8">
        <f>IF($F38="","",RANK($F38,$F$2:$F$201)+COUNTIF($F$2:$F38,$F38)-1)</f>
        <v/>
      </c>
    </row>
    <row r="39" hidden="1" ht="22" customHeight="1">
      <c r="A39" s="27" t="n"/>
      <c r="B39" s="28" t="n"/>
      <c r="C39" s="29" t="n"/>
      <c r="D39" s="28" t="n"/>
      <c r="E39" s="9">
        <f>IF($C39="","",IF($J39="解約済み",0,IF($D39="毎月",$C39,IF($D39="2か月ごと",$C39/2,IF($D39="3か月ごと",$C39/3,IF($D39="半年ごと",$C39/6,IF($D39="毎年",$C39/12,$C39)))))))</f>
        <v/>
      </c>
      <c r="F39" s="9">
        <f>IF($E39="","",$E39*12)</f>
        <v/>
      </c>
      <c r="G39" s="30" t="n"/>
      <c r="H39" s="28" t="n"/>
      <c r="I39" s="28" t="n"/>
      <c r="J39" s="28" t="n"/>
      <c r="K39" s="9">
        <f>IF($F39="","",IF(OR($J39="解約候補",$J39="乗り換え"),$F39,0))</f>
        <v/>
      </c>
      <c r="L39" s="27" t="n"/>
      <c r="M39" s="10">
        <f>IF($A39="","",IF(OR($D39="半年ごと",$D39="毎年"),IF($G39="","",MONTH($G39)),""))</f>
        <v/>
      </c>
      <c r="N39" s="10">
        <f>IF($M39="","",IF($D39="半年ごと",IF($M39&gt;6,$M39-6,$M39+6),""))</f>
        <v/>
      </c>
      <c r="O39" s="9">
        <f>IF($A39="","",IF($C39="",0,IF($J39="解約済み",0,IF(OR($D39="半年ごと",$D39="毎年"),$C39,0))))</f>
        <v/>
      </c>
      <c r="P39" s="9">
        <f>IF($A39="","",IF(OR($D39="半年ごと",$D39="毎年"),0,IF($E39="",0,$E39)))</f>
        <v/>
      </c>
      <c r="Q39" s="10">
        <f>IF($F39="","",RANK($F39,$F$2:$F$201)+COUNTIF($F$2:$F39,$F39)-1)</f>
        <v/>
      </c>
    </row>
    <row r="40" hidden="1" ht="22" customHeight="1">
      <c r="A40" s="27" t="n"/>
      <c r="B40" s="28" t="n"/>
      <c r="C40" s="29" t="n"/>
      <c r="D40" s="28" t="n"/>
      <c r="E40" s="6">
        <f>IF($C40="","",IF($J40="解約済み",0,IF($D40="毎月",$C40,IF($D40="2か月ごと",$C40/2,IF($D40="3か月ごと",$C40/3,IF($D40="半年ごと",$C40/6,IF($D40="毎年",$C40/12,$C40)))))))</f>
        <v/>
      </c>
      <c r="F40" s="6">
        <f>IF($E40="","",$E40*12)</f>
        <v/>
      </c>
      <c r="G40" s="30" t="n"/>
      <c r="H40" s="28" t="n"/>
      <c r="I40" s="28" t="n"/>
      <c r="J40" s="28" t="n"/>
      <c r="K40" s="6">
        <f>IF($F40="","",IF(OR($J40="解約候補",$J40="乗り換え"),$F40,0))</f>
        <v/>
      </c>
      <c r="L40" s="27" t="n"/>
      <c r="M40" s="8">
        <f>IF($A40="","",IF(OR($D40="半年ごと",$D40="毎年"),IF($G40="","",MONTH($G40)),""))</f>
        <v/>
      </c>
      <c r="N40" s="8">
        <f>IF($M40="","",IF($D40="半年ごと",IF($M40&gt;6,$M40-6,$M40+6),""))</f>
        <v/>
      </c>
      <c r="O40" s="6">
        <f>IF($A40="","",IF($C40="",0,IF($J40="解約済み",0,IF(OR($D40="半年ごと",$D40="毎年"),$C40,0))))</f>
        <v/>
      </c>
      <c r="P40" s="6">
        <f>IF($A40="","",IF(OR($D40="半年ごと",$D40="毎年"),0,IF($E40="",0,$E40)))</f>
        <v/>
      </c>
      <c r="Q40" s="8">
        <f>IF($F40="","",RANK($F40,$F$2:$F$201)+COUNTIF($F$2:$F40,$F40)-1)</f>
        <v/>
      </c>
    </row>
    <row r="41" hidden="1" ht="22" customHeight="1">
      <c r="A41" s="27" t="n"/>
      <c r="B41" s="28" t="n"/>
      <c r="C41" s="29" t="n"/>
      <c r="D41" s="28" t="n"/>
      <c r="E41" s="9">
        <f>IF($C41="","",IF($J41="解約済み",0,IF($D41="毎月",$C41,IF($D41="2か月ごと",$C41/2,IF($D41="3か月ごと",$C41/3,IF($D41="半年ごと",$C41/6,IF($D41="毎年",$C41/12,$C41)))))))</f>
        <v/>
      </c>
      <c r="F41" s="9">
        <f>IF($E41="","",$E41*12)</f>
        <v/>
      </c>
      <c r="G41" s="30" t="n"/>
      <c r="H41" s="28" t="n"/>
      <c r="I41" s="28" t="n"/>
      <c r="J41" s="28" t="n"/>
      <c r="K41" s="9">
        <f>IF($F41="","",IF(OR($J41="解約候補",$J41="乗り換え"),$F41,0))</f>
        <v/>
      </c>
      <c r="L41" s="27" t="n"/>
      <c r="M41" s="10">
        <f>IF($A41="","",IF(OR($D41="半年ごと",$D41="毎年"),IF($G41="","",MONTH($G41)),""))</f>
        <v/>
      </c>
      <c r="N41" s="10">
        <f>IF($M41="","",IF($D41="半年ごと",IF($M41&gt;6,$M41-6,$M41+6),""))</f>
        <v/>
      </c>
      <c r="O41" s="9">
        <f>IF($A41="","",IF($C41="",0,IF($J41="解約済み",0,IF(OR($D41="半年ごと",$D41="毎年"),$C41,0))))</f>
        <v/>
      </c>
      <c r="P41" s="9">
        <f>IF($A41="","",IF(OR($D41="半年ごと",$D41="毎年"),0,IF($E41="",0,$E41)))</f>
        <v/>
      </c>
      <c r="Q41" s="10">
        <f>IF($F41="","",RANK($F41,$F$2:$F$201)+COUNTIF($F$2:$F41,$F41)-1)</f>
        <v/>
      </c>
    </row>
    <row r="42" hidden="1" ht="22" customHeight="1">
      <c r="A42" s="27" t="n"/>
      <c r="B42" s="28" t="n"/>
      <c r="C42" s="29" t="n"/>
      <c r="D42" s="28" t="n"/>
      <c r="E42" s="6">
        <f>IF($C42="","",IF($J42="解約済み",0,IF($D42="毎月",$C42,IF($D42="2か月ごと",$C42/2,IF($D42="3か月ごと",$C42/3,IF($D42="半年ごと",$C42/6,IF($D42="毎年",$C42/12,$C42)))))))</f>
        <v/>
      </c>
      <c r="F42" s="6">
        <f>IF($E42="","",$E42*12)</f>
        <v/>
      </c>
      <c r="G42" s="30" t="n"/>
      <c r="H42" s="28" t="n"/>
      <c r="I42" s="28" t="n"/>
      <c r="J42" s="28" t="n"/>
      <c r="K42" s="6">
        <f>IF($F42="","",IF(OR($J42="解約候補",$J42="乗り換え"),$F42,0))</f>
        <v/>
      </c>
      <c r="L42" s="27" t="n"/>
      <c r="M42" s="8">
        <f>IF($A42="","",IF(OR($D42="半年ごと",$D42="毎年"),IF($G42="","",MONTH($G42)),""))</f>
        <v/>
      </c>
      <c r="N42" s="8">
        <f>IF($M42="","",IF($D42="半年ごと",IF($M42&gt;6,$M42-6,$M42+6),""))</f>
        <v/>
      </c>
      <c r="O42" s="6">
        <f>IF($A42="","",IF($C42="",0,IF($J42="解約済み",0,IF(OR($D42="半年ごと",$D42="毎年"),$C42,0))))</f>
        <v/>
      </c>
      <c r="P42" s="6">
        <f>IF($A42="","",IF(OR($D42="半年ごと",$D42="毎年"),0,IF($E42="",0,$E42)))</f>
        <v/>
      </c>
      <c r="Q42" s="8">
        <f>IF($F42="","",RANK($F42,$F$2:$F$201)+COUNTIF($F$2:$F42,$F42)-1)</f>
        <v/>
      </c>
    </row>
    <row r="43" hidden="1" ht="22" customHeight="1">
      <c r="A43" s="27" t="n"/>
      <c r="B43" s="28" t="n"/>
      <c r="C43" s="29" t="n"/>
      <c r="D43" s="28" t="n"/>
      <c r="E43" s="9">
        <f>IF($C43="","",IF($J43="解約済み",0,IF($D43="毎月",$C43,IF($D43="2か月ごと",$C43/2,IF($D43="3か月ごと",$C43/3,IF($D43="半年ごと",$C43/6,IF($D43="毎年",$C43/12,$C43)))))))</f>
        <v/>
      </c>
      <c r="F43" s="9">
        <f>IF($E43="","",$E43*12)</f>
        <v/>
      </c>
      <c r="G43" s="30" t="n"/>
      <c r="H43" s="28" t="n"/>
      <c r="I43" s="28" t="n"/>
      <c r="J43" s="28" t="n"/>
      <c r="K43" s="9">
        <f>IF($F43="","",IF(OR($J43="解約候補",$J43="乗り換え"),$F43,0))</f>
        <v/>
      </c>
      <c r="L43" s="27" t="n"/>
      <c r="M43" s="10">
        <f>IF($A43="","",IF(OR($D43="半年ごと",$D43="毎年"),IF($G43="","",MONTH($G43)),""))</f>
        <v/>
      </c>
      <c r="N43" s="10">
        <f>IF($M43="","",IF($D43="半年ごと",IF($M43&gt;6,$M43-6,$M43+6),""))</f>
        <v/>
      </c>
      <c r="O43" s="9">
        <f>IF($A43="","",IF($C43="",0,IF($J43="解約済み",0,IF(OR($D43="半年ごと",$D43="毎年"),$C43,0))))</f>
        <v/>
      </c>
      <c r="P43" s="9">
        <f>IF($A43="","",IF(OR($D43="半年ごと",$D43="毎年"),0,IF($E43="",0,$E43)))</f>
        <v/>
      </c>
      <c r="Q43" s="10">
        <f>IF($F43="","",RANK($F43,$F$2:$F$201)+COUNTIF($F$2:$F43,$F43)-1)</f>
        <v/>
      </c>
    </row>
    <row r="44" hidden="1" ht="22" customHeight="1">
      <c r="A44" s="27" t="n"/>
      <c r="B44" s="28" t="n"/>
      <c r="C44" s="29" t="n"/>
      <c r="D44" s="28" t="n"/>
      <c r="E44" s="6">
        <f>IF($C44="","",IF($J44="解約済み",0,IF($D44="毎月",$C44,IF($D44="2か月ごと",$C44/2,IF($D44="3か月ごと",$C44/3,IF($D44="半年ごと",$C44/6,IF($D44="毎年",$C44/12,$C44)))))))</f>
        <v/>
      </c>
      <c r="F44" s="6">
        <f>IF($E44="","",$E44*12)</f>
        <v/>
      </c>
      <c r="G44" s="30" t="n"/>
      <c r="H44" s="28" t="n"/>
      <c r="I44" s="28" t="n"/>
      <c r="J44" s="28" t="n"/>
      <c r="K44" s="6">
        <f>IF($F44="","",IF(OR($J44="解約候補",$J44="乗り換え"),$F44,0))</f>
        <v/>
      </c>
      <c r="L44" s="27" t="n"/>
      <c r="M44" s="8">
        <f>IF($A44="","",IF(OR($D44="半年ごと",$D44="毎年"),IF($G44="","",MONTH($G44)),""))</f>
        <v/>
      </c>
      <c r="N44" s="8">
        <f>IF($M44="","",IF($D44="半年ごと",IF($M44&gt;6,$M44-6,$M44+6),""))</f>
        <v/>
      </c>
      <c r="O44" s="6">
        <f>IF($A44="","",IF($C44="",0,IF($J44="解約済み",0,IF(OR($D44="半年ごと",$D44="毎年"),$C44,0))))</f>
        <v/>
      </c>
      <c r="P44" s="6">
        <f>IF($A44="","",IF(OR($D44="半年ごと",$D44="毎年"),0,IF($E44="",0,$E44)))</f>
        <v/>
      </c>
      <c r="Q44" s="8">
        <f>IF($F44="","",RANK($F44,$F$2:$F$201)+COUNTIF($F$2:$F44,$F44)-1)</f>
        <v/>
      </c>
    </row>
    <row r="45" hidden="1" ht="22" customHeight="1">
      <c r="A45" s="27" t="n"/>
      <c r="B45" s="28" t="n"/>
      <c r="C45" s="29" t="n"/>
      <c r="D45" s="28" t="n"/>
      <c r="E45" s="9">
        <f>IF($C45="","",IF($J45="解約済み",0,IF($D45="毎月",$C45,IF($D45="2か月ごと",$C45/2,IF($D45="3か月ごと",$C45/3,IF($D45="半年ごと",$C45/6,IF($D45="毎年",$C45/12,$C45)))))))</f>
        <v/>
      </c>
      <c r="F45" s="9">
        <f>IF($E45="","",$E45*12)</f>
        <v/>
      </c>
      <c r="G45" s="30" t="n"/>
      <c r="H45" s="28" t="n"/>
      <c r="I45" s="28" t="n"/>
      <c r="J45" s="28" t="n"/>
      <c r="K45" s="9">
        <f>IF($F45="","",IF(OR($J45="解約候補",$J45="乗り換え"),$F45,0))</f>
        <v/>
      </c>
      <c r="L45" s="27" t="n"/>
      <c r="M45" s="10">
        <f>IF($A45="","",IF(OR($D45="半年ごと",$D45="毎年"),IF($G45="","",MONTH($G45)),""))</f>
        <v/>
      </c>
      <c r="N45" s="10">
        <f>IF($M45="","",IF($D45="半年ごと",IF($M45&gt;6,$M45-6,$M45+6),""))</f>
        <v/>
      </c>
      <c r="O45" s="9">
        <f>IF($A45="","",IF($C45="",0,IF($J45="解約済み",0,IF(OR($D45="半年ごと",$D45="毎年"),$C45,0))))</f>
        <v/>
      </c>
      <c r="P45" s="9">
        <f>IF($A45="","",IF(OR($D45="半年ごと",$D45="毎年"),0,IF($E45="",0,$E45)))</f>
        <v/>
      </c>
      <c r="Q45" s="10">
        <f>IF($F45="","",RANK($F45,$F$2:$F$201)+COUNTIF($F$2:$F45,$F45)-1)</f>
        <v/>
      </c>
    </row>
    <row r="46" hidden="1" ht="22" customHeight="1">
      <c r="A46" s="27" t="n"/>
      <c r="B46" s="28" t="n"/>
      <c r="C46" s="29" t="n"/>
      <c r="D46" s="28" t="n"/>
      <c r="E46" s="6">
        <f>IF($C46="","",IF($J46="解約済み",0,IF($D46="毎月",$C46,IF($D46="2か月ごと",$C46/2,IF($D46="3か月ごと",$C46/3,IF($D46="半年ごと",$C46/6,IF($D46="毎年",$C46/12,$C46)))))))</f>
        <v/>
      </c>
      <c r="F46" s="6">
        <f>IF($E46="","",$E46*12)</f>
        <v/>
      </c>
      <c r="G46" s="30" t="n"/>
      <c r="H46" s="28" t="n"/>
      <c r="I46" s="28" t="n"/>
      <c r="J46" s="28" t="n"/>
      <c r="K46" s="6">
        <f>IF($F46="","",IF(OR($J46="解約候補",$J46="乗り換え"),$F46,0))</f>
        <v/>
      </c>
      <c r="L46" s="27" t="n"/>
      <c r="M46" s="8">
        <f>IF($A46="","",IF(OR($D46="半年ごと",$D46="毎年"),IF($G46="","",MONTH($G46)),""))</f>
        <v/>
      </c>
      <c r="N46" s="8">
        <f>IF($M46="","",IF($D46="半年ごと",IF($M46&gt;6,$M46-6,$M46+6),""))</f>
        <v/>
      </c>
      <c r="O46" s="6">
        <f>IF($A46="","",IF($C46="",0,IF($J46="解約済み",0,IF(OR($D46="半年ごと",$D46="毎年"),$C46,0))))</f>
        <v/>
      </c>
      <c r="P46" s="6">
        <f>IF($A46="","",IF(OR($D46="半年ごと",$D46="毎年"),0,IF($E46="",0,$E46)))</f>
        <v/>
      </c>
      <c r="Q46" s="8">
        <f>IF($F46="","",RANK($F46,$F$2:$F$201)+COUNTIF($F$2:$F46,$F46)-1)</f>
        <v/>
      </c>
    </row>
    <row r="47" hidden="1" ht="22" customHeight="1">
      <c r="A47" s="27" t="n"/>
      <c r="B47" s="28" t="n"/>
      <c r="C47" s="29" t="n"/>
      <c r="D47" s="28" t="n"/>
      <c r="E47" s="9">
        <f>IF($C47="","",IF($J47="解約済み",0,IF($D47="毎月",$C47,IF($D47="2か月ごと",$C47/2,IF($D47="3か月ごと",$C47/3,IF($D47="半年ごと",$C47/6,IF($D47="毎年",$C47/12,$C47)))))))</f>
        <v/>
      </c>
      <c r="F47" s="9">
        <f>IF($E47="","",$E47*12)</f>
        <v/>
      </c>
      <c r="G47" s="30" t="n"/>
      <c r="H47" s="28" t="n"/>
      <c r="I47" s="28" t="n"/>
      <c r="J47" s="28" t="n"/>
      <c r="K47" s="9">
        <f>IF($F47="","",IF(OR($J47="解約候補",$J47="乗り換え"),$F47,0))</f>
        <v/>
      </c>
      <c r="L47" s="27" t="n"/>
      <c r="M47" s="10">
        <f>IF($A47="","",IF(OR($D47="半年ごと",$D47="毎年"),IF($G47="","",MONTH($G47)),""))</f>
        <v/>
      </c>
      <c r="N47" s="10">
        <f>IF($M47="","",IF($D47="半年ごと",IF($M47&gt;6,$M47-6,$M47+6),""))</f>
        <v/>
      </c>
      <c r="O47" s="9">
        <f>IF($A47="","",IF($C47="",0,IF($J47="解約済み",0,IF(OR($D47="半年ごと",$D47="毎年"),$C47,0))))</f>
        <v/>
      </c>
      <c r="P47" s="9">
        <f>IF($A47="","",IF(OR($D47="半年ごと",$D47="毎年"),0,IF($E47="",0,$E47)))</f>
        <v/>
      </c>
      <c r="Q47" s="10">
        <f>IF($F47="","",RANK($F47,$F$2:$F$201)+COUNTIF($F$2:$F47,$F47)-1)</f>
        <v/>
      </c>
    </row>
    <row r="48" hidden="1" ht="22" customHeight="1">
      <c r="A48" s="27" t="n"/>
      <c r="B48" s="28" t="n"/>
      <c r="C48" s="29" t="n"/>
      <c r="D48" s="28" t="n"/>
      <c r="E48" s="6">
        <f>IF($C48="","",IF($J48="解約済み",0,IF($D48="毎月",$C48,IF($D48="2か月ごと",$C48/2,IF($D48="3か月ごと",$C48/3,IF($D48="半年ごと",$C48/6,IF($D48="毎年",$C48/12,$C48)))))))</f>
        <v/>
      </c>
      <c r="F48" s="6">
        <f>IF($E48="","",$E48*12)</f>
        <v/>
      </c>
      <c r="G48" s="30" t="n"/>
      <c r="H48" s="28" t="n"/>
      <c r="I48" s="28" t="n"/>
      <c r="J48" s="28" t="n"/>
      <c r="K48" s="6">
        <f>IF($F48="","",IF(OR($J48="解約候補",$J48="乗り換え"),$F48,0))</f>
        <v/>
      </c>
      <c r="L48" s="27" t="n"/>
      <c r="M48" s="8">
        <f>IF($A48="","",IF(OR($D48="半年ごと",$D48="毎年"),IF($G48="","",MONTH($G48)),""))</f>
        <v/>
      </c>
      <c r="N48" s="8">
        <f>IF($M48="","",IF($D48="半年ごと",IF($M48&gt;6,$M48-6,$M48+6),""))</f>
        <v/>
      </c>
      <c r="O48" s="6">
        <f>IF($A48="","",IF($C48="",0,IF($J48="解約済み",0,IF(OR($D48="半年ごと",$D48="毎年"),$C48,0))))</f>
        <v/>
      </c>
      <c r="P48" s="6">
        <f>IF($A48="","",IF(OR($D48="半年ごと",$D48="毎年"),0,IF($E48="",0,$E48)))</f>
        <v/>
      </c>
      <c r="Q48" s="8">
        <f>IF($F48="","",RANK($F48,$F$2:$F$201)+COUNTIF($F$2:$F48,$F48)-1)</f>
        <v/>
      </c>
    </row>
    <row r="49" hidden="1" ht="22" customHeight="1">
      <c r="A49" s="27" t="n"/>
      <c r="B49" s="28" t="n"/>
      <c r="C49" s="29" t="n"/>
      <c r="D49" s="28" t="n"/>
      <c r="E49" s="9">
        <f>IF($C49="","",IF($J49="解約済み",0,IF($D49="毎月",$C49,IF($D49="2か月ごと",$C49/2,IF($D49="3か月ごと",$C49/3,IF($D49="半年ごと",$C49/6,IF($D49="毎年",$C49/12,$C49)))))))</f>
        <v/>
      </c>
      <c r="F49" s="9">
        <f>IF($E49="","",$E49*12)</f>
        <v/>
      </c>
      <c r="G49" s="30" t="n"/>
      <c r="H49" s="28" t="n"/>
      <c r="I49" s="28" t="n"/>
      <c r="J49" s="28" t="n"/>
      <c r="K49" s="9">
        <f>IF($F49="","",IF(OR($J49="解約候補",$J49="乗り換え"),$F49,0))</f>
        <v/>
      </c>
      <c r="L49" s="27" t="n"/>
      <c r="M49" s="10">
        <f>IF($A49="","",IF(OR($D49="半年ごと",$D49="毎年"),IF($G49="","",MONTH($G49)),""))</f>
        <v/>
      </c>
      <c r="N49" s="10">
        <f>IF($M49="","",IF($D49="半年ごと",IF($M49&gt;6,$M49-6,$M49+6),""))</f>
        <v/>
      </c>
      <c r="O49" s="9">
        <f>IF($A49="","",IF($C49="",0,IF($J49="解約済み",0,IF(OR($D49="半年ごと",$D49="毎年"),$C49,0))))</f>
        <v/>
      </c>
      <c r="P49" s="9">
        <f>IF($A49="","",IF(OR($D49="半年ごと",$D49="毎年"),0,IF($E49="",0,$E49)))</f>
        <v/>
      </c>
      <c r="Q49" s="10">
        <f>IF($F49="","",RANK($F49,$F$2:$F$201)+COUNTIF($F$2:$F49,$F49)-1)</f>
        <v/>
      </c>
    </row>
    <row r="50" hidden="1" ht="22" customHeight="1">
      <c r="A50" s="27" t="n"/>
      <c r="B50" s="28" t="n"/>
      <c r="C50" s="29" t="n"/>
      <c r="D50" s="28" t="n"/>
      <c r="E50" s="6">
        <f>IF($C50="","",IF($J50="解約済み",0,IF($D50="毎月",$C50,IF($D50="2か月ごと",$C50/2,IF($D50="3か月ごと",$C50/3,IF($D50="半年ごと",$C50/6,IF($D50="毎年",$C50/12,$C50)))))))</f>
        <v/>
      </c>
      <c r="F50" s="6">
        <f>IF($E50="","",$E50*12)</f>
        <v/>
      </c>
      <c r="G50" s="30" t="n"/>
      <c r="H50" s="28" t="n"/>
      <c r="I50" s="28" t="n"/>
      <c r="J50" s="28" t="n"/>
      <c r="K50" s="6">
        <f>IF($F50="","",IF(OR($J50="解約候補",$J50="乗り換え"),$F50,0))</f>
        <v/>
      </c>
      <c r="L50" s="27" t="n"/>
      <c r="M50" s="8">
        <f>IF($A50="","",IF(OR($D50="半年ごと",$D50="毎年"),IF($G50="","",MONTH($G50)),""))</f>
        <v/>
      </c>
      <c r="N50" s="8">
        <f>IF($M50="","",IF($D50="半年ごと",IF($M50&gt;6,$M50-6,$M50+6),""))</f>
        <v/>
      </c>
      <c r="O50" s="6">
        <f>IF($A50="","",IF($C50="",0,IF($J50="解約済み",0,IF(OR($D50="半年ごと",$D50="毎年"),$C50,0))))</f>
        <v/>
      </c>
      <c r="P50" s="6">
        <f>IF($A50="","",IF(OR($D50="半年ごと",$D50="毎年"),0,IF($E50="",0,$E50)))</f>
        <v/>
      </c>
      <c r="Q50" s="8">
        <f>IF($F50="","",RANK($F50,$F$2:$F$201)+COUNTIF($F$2:$F50,$F50)-1)</f>
        <v/>
      </c>
    </row>
    <row r="51" hidden="1" ht="22" customHeight="1">
      <c r="A51" s="27" t="n"/>
      <c r="B51" s="28" t="n"/>
      <c r="C51" s="29" t="n"/>
      <c r="D51" s="28" t="n"/>
      <c r="E51" s="9">
        <f>IF($C51="","",IF($J51="解約済み",0,IF($D51="毎月",$C51,IF($D51="2か月ごと",$C51/2,IF($D51="3か月ごと",$C51/3,IF($D51="半年ごと",$C51/6,IF($D51="毎年",$C51/12,$C51)))))))</f>
        <v/>
      </c>
      <c r="F51" s="9">
        <f>IF($E51="","",$E51*12)</f>
        <v/>
      </c>
      <c r="G51" s="30" t="n"/>
      <c r="H51" s="28" t="n"/>
      <c r="I51" s="28" t="n"/>
      <c r="J51" s="28" t="n"/>
      <c r="K51" s="9">
        <f>IF($F51="","",IF(OR($J51="解約候補",$J51="乗り換え"),$F51,0))</f>
        <v/>
      </c>
      <c r="L51" s="27" t="n"/>
      <c r="M51" s="10">
        <f>IF($A51="","",IF(OR($D51="半年ごと",$D51="毎年"),IF($G51="","",MONTH($G51)),""))</f>
        <v/>
      </c>
      <c r="N51" s="10">
        <f>IF($M51="","",IF($D51="半年ごと",IF($M51&gt;6,$M51-6,$M51+6),""))</f>
        <v/>
      </c>
      <c r="O51" s="9">
        <f>IF($A51="","",IF($C51="",0,IF($J51="解約済み",0,IF(OR($D51="半年ごと",$D51="毎年"),$C51,0))))</f>
        <v/>
      </c>
      <c r="P51" s="9">
        <f>IF($A51="","",IF(OR($D51="半年ごと",$D51="毎年"),0,IF($E51="",0,$E51)))</f>
        <v/>
      </c>
      <c r="Q51" s="10">
        <f>IF($F51="","",RANK($F51,$F$2:$F$201)+COUNTIF($F$2:$F51,$F51)-1)</f>
        <v/>
      </c>
    </row>
    <row r="52" hidden="1" ht="22" customHeight="1">
      <c r="A52" s="27" t="n"/>
      <c r="B52" s="28" t="n"/>
      <c r="C52" s="29" t="n"/>
      <c r="D52" s="28" t="n"/>
      <c r="E52" s="6">
        <f>IF($C52="","",IF($J52="解約済み",0,IF($D52="毎月",$C52,IF($D52="2か月ごと",$C52/2,IF($D52="3か月ごと",$C52/3,IF($D52="半年ごと",$C52/6,IF($D52="毎年",$C52/12,$C52)))))))</f>
        <v/>
      </c>
      <c r="F52" s="6">
        <f>IF($E52="","",$E52*12)</f>
        <v/>
      </c>
      <c r="G52" s="30" t="n"/>
      <c r="H52" s="28" t="n"/>
      <c r="I52" s="28" t="n"/>
      <c r="J52" s="28" t="n"/>
      <c r="K52" s="6">
        <f>IF($F52="","",IF(OR($J52="解約候補",$J52="乗り換え"),$F52,0))</f>
        <v/>
      </c>
      <c r="L52" s="27" t="n"/>
      <c r="M52" s="8">
        <f>IF($A52="","",IF(OR($D52="半年ごと",$D52="毎年"),IF($G52="","",MONTH($G52)),""))</f>
        <v/>
      </c>
      <c r="N52" s="8">
        <f>IF($M52="","",IF($D52="半年ごと",IF($M52&gt;6,$M52-6,$M52+6),""))</f>
        <v/>
      </c>
      <c r="O52" s="6">
        <f>IF($A52="","",IF($C52="",0,IF($J52="解約済み",0,IF(OR($D52="半年ごと",$D52="毎年"),$C52,0))))</f>
        <v/>
      </c>
      <c r="P52" s="6">
        <f>IF($A52="","",IF(OR($D52="半年ごと",$D52="毎年"),0,IF($E52="",0,$E52)))</f>
        <v/>
      </c>
      <c r="Q52" s="8">
        <f>IF($F52="","",RANK($F52,$F$2:$F$201)+COUNTIF($F$2:$F52,$F52)-1)</f>
        <v/>
      </c>
    </row>
    <row r="53" hidden="1" ht="22" customHeight="1">
      <c r="A53" s="27" t="n"/>
      <c r="B53" s="28" t="n"/>
      <c r="C53" s="29" t="n"/>
      <c r="D53" s="28" t="n"/>
      <c r="E53" s="9">
        <f>IF($C53="","",IF($J53="解約済み",0,IF($D53="毎月",$C53,IF($D53="2か月ごと",$C53/2,IF($D53="3か月ごと",$C53/3,IF($D53="半年ごと",$C53/6,IF($D53="毎年",$C53/12,$C53)))))))</f>
        <v/>
      </c>
      <c r="F53" s="9">
        <f>IF($E53="","",$E53*12)</f>
        <v/>
      </c>
      <c r="G53" s="30" t="n"/>
      <c r="H53" s="28" t="n"/>
      <c r="I53" s="28" t="n"/>
      <c r="J53" s="28" t="n"/>
      <c r="K53" s="9">
        <f>IF($F53="","",IF(OR($J53="解約候補",$J53="乗り換え"),$F53,0))</f>
        <v/>
      </c>
      <c r="L53" s="27" t="n"/>
      <c r="M53" s="10">
        <f>IF($A53="","",IF(OR($D53="半年ごと",$D53="毎年"),IF($G53="","",MONTH($G53)),""))</f>
        <v/>
      </c>
      <c r="N53" s="10">
        <f>IF($M53="","",IF($D53="半年ごと",IF($M53&gt;6,$M53-6,$M53+6),""))</f>
        <v/>
      </c>
      <c r="O53" s="9">
        <f>IF($A53="","",IF($C53="",0,IF($J53="解約済み",0,IF(OR($D53="半年ごと",$D53="毎年"),$C53,0))))</f>
        <v/>
      </c>
      <c r="P53" s="9">
        <f>IF($A53="","",IF(OR($D53="半年ごと",$D53="毎年"),0,IF($E53="",0,$E53)))</f>
        <v/>
      </c>
      <c r="Q53" s="10">
        <f>IF($F53="","",RANK($F53,$F$2:$F$201)+COUNTIF($F$2:$F53,$F53)-1)</f>
        <v/>
      </c>
    </row>
    <row r="54" hidden="1" ht="22" customHeight="1">
      <c r="A54" s="27" t="n"/>
      <c r="B54" s="28" t="n"/>
      <c r="C54" s="29" t="n"/>
      <c r="D54" s="28" t="n"/>
      <c r="E54" s="6">
        <f>IF($C54="","",IF($J54="解約済み",0,IF($D54="毎月",$C54,IF($D54="2か月ごと",$C54/2,IF($D54="3か月ごと",$C54/3,IF($D54="半年ごと",$C54/6,IF($D54="毎年",$C54/12,$C54)))))))</f>
        <v/>
      </c>
      <c r="F54" s="6">
        <f>IF($E54="","",$E54*12)</f>
        <v/>
      </c>
      <c r="G54" s="30" t="n"/>
      <c r="H54" s="28" t="n"/>
      <c r="I54" s="28" t="n"/>
      <c r="J54" s="28" t="n"/>
      <c r="K54" s="6">
        <f>IF($F54="","",IF(OR($J54="解約候補",$J54="乗り換え"),$F54,0))</f>
        <v/>
      </c>
      <c r="L54" s="27" t="n"/>
      <c r="M54" s="8">
        <f>IF($A54="","",IF(OR($D54="半年ごと",$D54="毎年"),IF($G54="","",MONTH($G54)),""))</f>
        <v/>
      </c>
      <c r="N54" s="8">
        <f>IF($M54="","",IF($D54="半年ごと",IF($M54&gt;6,$M54-6,$M54+6),""))</f>
        <v/>
      </c>
      <c r="O54" s="6">
        <f>IF($A54="","",IF($C54="",0,IF($J54="解約済み",0,IF(OR($D54="半年ごと",$D54="毎年"),$C54,0))))</f>
        <v/>
      </c>
      <c r="P54" s="6">
        <f>IF($A54="","",IF(OR($D54="半年ごと",$D54="毎年"),0,IF($E54="",0,$E54)))</f>
        <v/>
      </c>
      <c r="Q54" s="8">
        <f>IF($F54="","",RANK($F54,$F$2:$F$201)+COUNTIF($F$2:$F54,$F54)-1)</f>
        <v/>
      </c>
    </row>
    <row r="55" hidden="1" ht="22" customHeight="1">
      <c r="A55" s="27" t="n"/>
      <c r="B55" s="28" t="n"/>
      <c r="C55" s="29" t="n"/>
      <c r="D55" s="28" t="n"/>
      <c r="E55" s="9">
        <f>IF($C55="","",IF($J55="解約済み",0,IF($D55="毎月",$C55,IF($D55="2か月ごと",$C55/2,IF($D55="3か月ごと",$C55/3,IF($D55="半年ごと",$C55/6,IF($D55="毎年",$C55/12,$C55)))))))</f>
        <v/>
      </c>
      <c r="F55" s="9">
        <f>IF($E55="","",$E55*12)</f>
        <v/>
      </c>
      <c r="G55" s="30" t="n"/>
      <c r="H55" s="28" t="n"/>
      <c r="I55" s="28" t="n"/>
      <c r="J55" s="28" t="n"/>
      <c r="K55" s="9">
        <f>IF($F55="","",IF(OR($J55="解約候補",$J55="乗り換え"),$F55,0))</f>
        <v/>
      </c>
      <c r="L55" s="27" t="n"/>
      <c r="M55" s="10">
        <f>IF($A55="","",IF(OR($D55="半年ごと",$D55="毎年"),IF($G55="","",MONTH($G55)),""))</f>
        <v/>
      </c>
      <c r="N55" s="10">
        <f>IF($M55="","",IF($D55="半年ごと",IF($M55&gt;6,$M55-6,$M55+6),""))</f>
        <v/>
      </c>
      <c r="O55" s="9">
        <f>IF($A55="","",IF($C55="",0,IF($J55="解約済み",0,IF(OR($D55="半年ごと",$D55="毎年"),$C55,0))))</f>
        <v/>
      </c>
      <c r="P55" s="9">
        <f>IF($A55="","",IF(OR($D55="半年ごと",$D55="毎年"),0,IF($E55="",0,$E55)))</f>
        <v/>
      </c>
      <c r="Q55" s="10">
        <f>IF($F55="","",RANK($F55,$F$2:$F$201)+COUNTIF($F$2:$F55,$F55)-1)</f>
        <v/>
      </c>
    </row>
    <row r="56" hidden="1" ht="22" customHeight="1">
      <c r="A56" s="27" t="n"/>
      <c r="B56" s="28" t="n"/>
      <c r="C56" s="29" t="n"/>
      <c r="D56" s="28" t="n"/>
      <c r="E56" s="6">
        <f>IF($C56="","",IF($J56="解約済み",0,IF($D56="毎月",$C56,IF($D56="2か月ごと",$C56/2,IF($D56="3か月ごと",$C56/3,IF($D56="半年ごと",$C56/6,IF($D56="毎年",$C56/12,$C56)))))))</f>
        <v/>
      </c>
      <c r="F56" s="6">
        <f>IF($E56="","",$E56*12)</f>
        <v/>
      </c>
      <c r="G56" s="30" t="n"/>
      <c r="H56" s="28" t="n"/>
      <c r="I56" s="28" t="n"/>
      <c r="J56" s="28" t="n"/>
      <c r="K56" s="6">
        <f>IF($F56="","",IF(OR($J56="解約候補",$J56="乗り換え"),$F56,0))</f>
        <v/>
      </c>
      <c r="L56" s="27" t="n"/>
      <c r="M56" s="8">
        <f>IF($A56="","",IF(OR($D56="半年ごと",$D56="毎年"),IF($G56="","",MONTH($G56)),""))</f>
        <v/>
      </c>
      <c r="N56" s="8">
        <f>IF($M56="","",IF($D56="半年ごと",IF($M56&gt;6,$M56-6,$M56+6),""))</f>
        <v/>
      </c>
      <c r="O56" s="6">
        <f>IF($A56="","",IF($C56="",0,IF($J56="解約済み",0,IF(OR($D56="半年ごと",$D56="毎年"),$C56,0))))</f>
        <v/>
      </c>
      <c r="P56" s="6">
        <f>IF($A56="","",IF(OR($D56="半年ごと",$D56="毎年"),0,IF($E56="",0,$E56)))</f>
        <v/>
      </c>
      <c r="Q56" s="8">
        <f>IF($F56="","",RANK($F56,$F$2:$F$201)+COUNTIF($F$2:$F56,$F56)-1)</f>
        <v/>
      </c>
    </row>
    <row r="57" hidden="1" ht="22" customHeight="1">
      <c r="A57" s="27" t="n"/>
      <c r="B57" s="28" t="n"/>
      <c r="C57" s="29" t="n"/>
      <c r="D57" s="28" t="n"/>
      <c r="E57" s="9">
        <f>IF($C57="","",IF($J57="解約済み",0,IF($D57="毎月",$C57,IF($D57="2か月ごと",$C57/2,IF($D57="3か月ごと",$C57/3,IF($D57="半年ごと",$C57/6,IF($D57="毎年",$C57/12,$C57)))))))</f>
        <v/>
      </c>
      <c r="F57" s="9">
        <f>IF($E57="","",$E57*12)</f>
        <v/>
      </c>
      <c r="G57" s="30" t="n"/>
      <c r="H57" s="28" t="n"/>
      <c r="I57" s="28" t="n"/>
      <c r="J57" s="28" t="n"/>
      <c r="K57" s="9">
        <f>IF($F57="","",IF(OR($J57="解約候補",$J57="乗り換え"),$F57,0))</f>
        <v/>
      </c>
      <c r="L57" s="27" t="n"/>
      <c r="M57" s="10">
        <f>IF($A57="","",IF(OR($D57="半年ごと",$D57="毎年"),IF($G57="","",MONTH($G57)),""))</f>
        <v/>
      </c>
      <c r="N57" s="10">
        <f>IF($M57="","",IF($D57="半年ごと",IF($M57&gt;6,$M57-6,$M57+6),""))</f>
        <v/>
      </c>
      <c r="O57" s="9">
        <f>IF($A57="","",IF($C57="",0,IF($J57="解約済み",0,IF(OR($D57="半年ごと",$D57="毎年"),$C57,0))))</f>
        <v/>
      </c>
      <c r="P57" s="9">
        <f>IF($A57="","",IF(OR($D57="半年ごと",$D57="毎年"),0,IF($E57="",0,$E57)))</f>
        <v/>
      </c>
      <c r="Q57" s="10">
        <f>IF($F57="","",RANK($F57,$F$2:$F$201)+COUNTIF($F$2:$F57,$F57)-1)</f>
        <v/>
      </c>
    </row>
    <row r="58" hidden="1" ht="22" customHeight="1">
      <c r="A58" s="27" t="n"/>
      <c r="B58" s="28" t="n"/>
      <c r="C58" s="29" t="n"/>
      <c r="D58" s="28" t="n"/>
      <c r="E58" s="6">
        <f>IF($C58="","",IF($J58="解約済み",0,IF($D58="毎月",$C58,IF($D58="2か月ごと",$C58/2,IF($D58="3か月ごと",$C58/3,IF($D58="半年ごと",$C58/6,IF($D58="毎年",$C58/12,$C58)))))))</f>
        <v/>
      </c>
      <c r="F58" s="6">
        <f>IF($E58="","",$E58*12)</f>
        <v/>
      </c>
      <c r="G58" s="30" t="n"/>
      <c r="H58" s="28" t="n"/>
      <c r="I58" s="28" t="n"/>
      <c r="J58" s="28" t="n"/>
      <c r="K58" s="6">
        <f>IF($F58="","",IF(OR($J58="解約候補",$J58="乗り換え"),$F58,0))</f>
        <v/>
      </c>
      <c r="L58" s="27" t="n"/>
      <c r="M58" s="8">
        <f>IF($A58="","",IF(OR($D58="半年ごと",$D58="毎年"),IF($G58="","",MONTH($G58)),""))</f>
        <v/>
      </c>
      <c r="N58" s="8">
        <f>IF($M58="","",IF($D58="半年ごと",IF($M58&gt;6,$M58-6,$M58+6),""))</f>
        <v/>
      </c>
      <c r="O58" s="6">
        <f>IF($A58="","",IF($C58="",0,IF($J58="解約済み",0,IF(OR($D58="半年ごと",$D58="毎年"),$C58,0))))</f>
        <v/>
      </c>
      <c r="P58" s="6">
        <f>IF($A58="","",IF(OR($D58="半年ごと",$D58="毎年"),0,IF($E58="",0,$E58)))</f>
        <v/>
      </c>
      <c r="Q58" s="8">
        <f>IF($F58="","",RANK($F58,$F$2:$F$201)+COUNTIF($F$2:$F58,$F58)-1)</f>
        <v/>
      </c>
    </row>
    <row r="59" hidden="1" ht="22" customHeight="1">
      <c r="A59" s="27" t="n"/>
      <c r="B59" s="28" t="n"/>
      <c r="C59" s="29" t="n"/>
      <c r="D59" s="28" t="n"/>
      <c r="E59" s="9">
        <f>IF($C59="","",IF($J59="解約済み",0,IF($D59="毎月",$C59,IF($D59="2か月ごと",$C59/2,IF($D59="3か月ごと",$C59/3,IF($D59="半年ごと",$C59/6,IF($D59="毎年",$C59/12,$C59)))))))</f>
        <v/>
      </c>
      <c r="F59" s="9">
        <f>IF($E59="","",$E59*12)</f>
        <v/>
      </c>
      <c r="G59" s="30" t="n"/>
      <c r="H59" s="28" t="n"/>
      <c r="I59" s="28" t="n"/>
      <c r="J59" s="28" t="n"/>
      <c r="K59" s="9">
        <f>IF($F59="","",IF(OR($J59="解約候補",$J59="乗り換え"),$F59,0))</f>
        <v/>
      </c>
      <c r="L59" s="27" t="n"/>
      <c r="M59" s="10">
        <f>IF($A59="","",IF(OR($D59="半年ごと",$D59="毎年"),IF($G59="","",MONTH($G59)),""))</f>
        <v/>
      </c>
      <c r="N59" s="10">
        <f>IF($M59="","",IF($D59="半年ごと",IF($M59&gt;6,$M59-6,$M59+6),""))</f>
        <v/>
      </c>
      <c r="O59" s="9">
        <f>IF($A59="","",IF($C59="",0,IF($J59="解約済み",0,IF(OR($D59="半年ごと",$D59="毎年"),$C59,0))))</f>
        <v/>
      </c>
      <c r="P59" s="9">
        <f>IF($A59="","",IF(OR($D59="半年ごと",$D59="毎年"),0,IF($E59="",0,$E59)))</f>
        <v/>
      </c>
      <c r="Q59" s="10">
        <f>IF($F59="","",RANK($F59,$F$2:$F$201)+COUNTIF($F$2:$F59,$F59)-1)</f>
        <v/>
      </c>
    </row>
    <row r="60" hidden="1" ht="22" customHeight="1">
      <c r="A60" s="27" t="n"/>
      <c r="B60" s="28" t="n"/>
      <c r="C60" s="29" t="n"/>
      <c r="D60" s="28" t="n"/>
      <c r="E60" s="6">
        <f>IF($C60="","",IF($J60="解約済み",0,IF($D60="毎月",$C60,IF($D60="2か月ごと",$C60/2,IF($D60="3か月ごと",$C60/3,IF($D60="半年ごと",$C60/6,IF($D60="毎年",$C60/12,$C60)))))))</f>
        <v/>
      </c>
      <c r="F60" s="6">
        <f>IF($E60="","",$E60*12)</f>
        <v/>
      </c>
      <c r="G60" s="30" t="n"/>
      <c r="H60" s="28" t="n"/>
      <c r="I60" s="28" t="n"/>
      <c r="J60" s="28" t="n"/>
      <c r="K60" s="6">
        <f>IF($F60="","",IF(OR($J60="解約候補",$J60="乗り換え"),$F60,0))</f>
        <v/>
      </c>
      <c r="L60" s="27" t="n"/>
      <c r="M60" s="8">
        <f>IF($A60="","",IF(OR($D60="半年ごと",$D60="毎年"),IF($G60="","",MONTH($G60)),""))</f>
        <v/>
      </c>
      <c r="N60" s="8">
        <f>IF($M60="","",IF($D60="半年ごと",IF($M60&gt;6,$M60-6,$M60+6),""))</f>
        <v/>
      </c>
      <c r="O60" s="6">
        <f>IF($A60="","",IF($C60="",0,IF($J60="解約済み",0,IF(OR($D60="半年ごと",$D60="毎年"),$C60,0))))</f>
        <v/>
      </c>
      <c r="P60" s="6">
        <f>IF($A60="","",IF(OR($D60="半年ごと",$D60="毎年"),0,IF($E60="",0,$E60)))</f>
        <v/>
      </c>
      <c r="Q60" s="8">
        <f>IF($F60="","",RANK($F60,$F$2:$F$201)+COUNTIF($F$2:$F60,$F60)-1)</f>
        <v/>
      </c>
    </row>
    <row r="61" hidden="1" ht="22" customHeight="1">
      <c r="A61" s="27" t="n"/>
      <c r="B61" s="28" t="n"/>
      <c r="C61" s="29" t="n"/>
      <c r="D61" s="28" t="n"/>
      <c r="E61" s="9">
        <f>IF($C61="","",IF($J61="解約済み",0,IF($D61="毎月",$C61,IF($D61="2か月ごと",$C61/2,IF($D61="3か月ごと",$C61/3,IF($D61="半年ごと",$C61/6,IF($D61="毎年",$C61/12,$C61)))))))</f>
        <v/>
      </c>
      <c r="F61" s="9">
        <f>IF($E61="","",$E61*12)</f>
        <v/>
      </c>
      <c r="G61" s="30" t="n"/>
      <c r="H61" s="28" t="n"/>
      <c r="I61" s="28" t="n"/>
      <c r="J61" s="28" t="n"/>
      <c r="K61" s="9">
        <f>IF($F61="","",IF(OR($J61="解約候補",$J61="乗り換え"),$F61,0))</f>
        <v/>
      </c>
      <c r="L61" s="27" t="n"/>
      <c r="M61" s="10">
        <f>IF($A61="","",IF(OR($D61="半年ごと",$D61="毎年"),IF($G61="","",MONTH($G61)),""))</f>
        <v/>
      </c>
      <c r="N61" s="10">
        <f>IF($M61="","",IF($D61="半年ごと",IF($M61&gt;6,$M61-6,$M61+6),""))</f>
        <v/>
      </c>
      <c r="O61" s="9">
        <f>IF($A61="","",IF($C61="",0,IF($J61="解約済み",0,IF(OR($D61="半年ごと",$D61="毎年"),$C61,0))))</f>
        <v/>
      </c>
      <c r="P61" s="9">
        <f>IF($A61="","",IF(OR($D61="半年ごと",$D61="毎年"),0,IF($E61="",0,$E61)))</f>
        <v/>
      </c>
      <c r="Q61" s="10">
        <f>IF($F61="","",RANK($F61,$F$2:$F$201)+COUNTIF($F$2:$F61,$F61)-1)</f>
        <v/>
      </c>
    </row>
    <row r="62" hidden="1" ht="22" customHeight="1">
      <c r="A62" s="27" t="n"/>
      <c r="B62" s="28" t="n"/>
      <c r="C62" s="29" t="n"/>
      <c r="D62" s="28" t="n"/>
      <c r="E62" s="6">
        <f>IF($C62="","",IF($J62="解約済み",0,IF($D62="毎月",$C62,IF($D62="2か月ごと",$C62/2,IF($D62="3か月ごと",$C62/3,IF($D62="半年ごと",$C62/6,IF($D62="毎年",$C62/12,$C62)))))))</f>
        <v/>
      </c>
      <c r="F62" s="6">
        <f>IF($E62="","",$E62*12)</f>
        <v/>
      </c>
      <c r="G62" s="30" t="n"/>
      <c r="H62" s="28" t="n"/>
      <c r="I62" s="28" t="n"/>
      <c r="J62" s="28" t="n"/>
      <c r="K62" s="6">
        <f>IF($F62="","",IF(OR($J62="解約候補",$J62="乗り換え"),$F62,0))</f>
        <v/>
      </c>
      <c r="L62" s="27" t="n"/>
      <c r="M62" s="8">
        <f>IF($A62="","",IF(OR($D62="半年ごと",$D62="毎年"),IF($G62="","",MONTH($G62)),""))</f>
        <v/>
      </c>
      <c r="N62" s="8">
        <f>IF($M62="","",IF($D62="半年ごと",IF($M62&gt;6,$M62-6,$M62+6),""))</f>
        <v/>
      </c>
      <c r="O62" s="6">
        <f>IF($A62="","",IF($C62="",0,IF($J62="解約済み",0,IF(OR($D62="半年ごと",$D62="毎年"),$C62,0))))</f>
        <v/>
      </c>
      <c r="P62" s="6">
        <f>IF($A62="","",IF(OR($D62="半年ごと",$D62="毎年"),0,IF($E62="",0,$E62)))</f>
        <v/>
      </c>
      <c r="Q62" s="8">
        <f>IF($F62="","",RANK($F62,$F$2:$F$201)+COUNTIF($F$2:$F62,$F62)-1)</f>
        <v/>
      </c>
    </row>
    <row r="63" hidden="1" ht="22" customHeight="1">
      <c r="A63" s="27" t="n"/>
      <c r="B63" s="28" t="n"/>
      <c r="C63" s="29" t="n"/>
      <c r="D63" s="28" t="n"/>
      <c r="E63" s="9">
        <f>IF($C63="","",IF($J63="解約済み",0,IF($D63="毎月",$C63,IF($D63="2か月ごと",$C63/2,IF($D63="3か月ごと",$C63/3,IF($D63="半年ごと",$C63/6,IF($D63="毎年",$C63/12,$C63)))))))</f>
        <v/>
      </c>
      <c r="F63" s="9">
        <f>IF($E63="","",$E63*12)</f>
        <v/>
      </c>
      <c r="G63" s="30" t="n"/>
      <c r="H63" s="28" t="n"/>
      <c r="I63" s="28" t="n"/>
      <c r="J63" s="28" t="n"/>
      <c r="K63" s="9">
        <f>IF($F63="","",IF(OR($J63="解約候補",$J63="乗り換え"),$F63,0))</f>
        <v/>
      </c>
      <c r="L63" s="27" t="n"/>
      <c r="M63" s="10">
        <f>IF($A63="","",IF(OR($D63="半年ごと",$D63="毎年"),IF($G63="","",MONTH($G63)),""))</f>
        <v/>
      </c>
      <c r="N63" s="10">
        <f>IF($M63="","",IF($D63="半年ごと",IF($M63&gt;6,$M63-6,$M63+6),""))</f>
        <v/>
      </c>
      <c r="O63" s="9">
        <f>IF($A63="","",IF($C63="",0,IF($J63="解約済み",0,IF(OR($D63="半年ごと",$D63="毎年"),$C63,0))))</f>
        <v/>
      </c>
      <c r="P63" s="9">
        <f>IF($A63="","",IF(OR($D63="半年ごと",$D63="毎年"),0,IF($E63="",0,$E63)))</f>
        <v/>
      </c>
      <c r="Q63" s="10">
        <f>IF($F63="","",RANK($F63,$F$2:$F$201)+COUNTIF($F$2:$F63,$F63)-1)</f>
        <v/>
      </c>
    </row>
    <row r="64" hidden="1" ht="22" customHeight="1">
      <c r="A64" s="27" t="n"/>
      <c r="B64" s="28" t="n"/>
      <c r="C64" s="29" t="n"/>
      <c r="D64" s="28" t="n"/>
      <c r="E64" s="6">
        <f>IF($C64="","",IF($J64="解約済み",0,IF($D64="毎月",$C64,IF($D64="2か月ごと",$C64/2,IF($D64="3か月ごと",$C64/3,IF($D64="半年ごと",$C64/6,IF($D64="毎年",$C64/12,$C64)))))))</f>
        <v/>
      </c>
      <c r="F64" s="6">
        <f>IF($E64="","",$E64*12)</f>
        <v/>
      </c>
      <c r="G64" s="30" t="n"/>
      <c r="H64" s="28" t="n"/>
      <c r="I64" s="28" t="n"/>
      <c r="J64" s="28" t="n"/>
      <c r="K64" s="6">
        <f>IF($F64="","",IF(OR($J64="解約候補",$J64="乗り換え"),$F64,0))</f>
        <v/>
      </c>
      <c r="L64" s="27" t="n"/>
      <c r="M64" s="8">
        <f>IF($A64="","",IF(OR($D64="半年ごと",$D64="毎年"),IF($G64="","",MONTH($G64)),""))</f>
        <v/>
      </c>
      <c r="N64" s="8">
        <f>IF($M64="","",IF($D64="半年ごと",IF($M64&gt;6,$M64-6,$M64+6),""))</f>
        <v/>
      </c>
      <c r="O64" s="6">
        <f>IF($A64="","",IF($C64="",0,IF($J64="解約済み",0,IF(OR($D64="半年ごと",$D64="毎年"),$C64,0))))</f>
        <v/>
      </c>
      <c r="P64" s="6">
        <f>IF($A64="","",IF(OR($D64="半年ごと",$D64="毎年"),0,IF($E64="",0,$E64)))</f>
        <v/>
      </c>
      <c r="Q64" s="8">
        <f>IF($F64="","",RANK($F64,$F$2:$F$201)+COUNTIF($F$2:$F64,$F64)-1)</f>
        <v/>
      </c>
    </row>
    <row r="65" hidden="1" ht="22" customHeight="1">
      <c r="A65" s="27" t="n"/>
      <c r="B65" s="28" t="n"/>
      <c r="C65" s="29" t="n"/>
      <c r="D65" s="28" t="n"/>
      <c r="E65" s="9">
        <f>IF($C65="","",IF($J65="解約済み",0,IF($D65="毎月",$C65,IF($D65="2か月ごと",$C65/2,IF($D65="3か月ごと",$C65/3,IF($D65="半年ごと",$C65/6,IF($D65="毎年",$C65/12,$C65)))))))</f>
        <v/>
      </c>
      <c r="F65" s="9">
        <f>IF($E65="","",$E65*12)</f>
        <v/>
      </c>
      <c r="G65" s="30" t="n"/>
      <c r="H65" s="28" t="n"/>
      <c r="I65" s="28" t="n"/>
      <c r="J65" s="28" t="n"/>
      <c r="K65" s="9">
        <f>IF($F65="","",IF(OR($J65="解約候補",$J65="乗り換え"),$F65,0))</f>
        <v/>
      </c>
      <c r="L65" s="27" t="n"/>
      <c r="M65" s="10">
        <f>IF($A65="","",IF(OR($D65="半年ごと",$D65="毎年"),IF($G65="","",MONTH($G65)),""))</f>
        <v/>
      </c>
      <c r="N65" s="10">
        <f>IF($M65="","",IF($D65="半年ごと",IF($M65&gt;6,$M65-6,$M65+6),""))</f>
        <v/>
      </c>
      <c r="O65" s="9">
        <f>IF($A65="","",IF($C65="",0,IF($J65="解約済み",0,IF(OR($D65="半年ごと",$D65="毎年"),$C65,0))))</f>
        <v/>
      </c>
      <c r="P65" s="9">
        <f>IF($A65="","",IF(OR($D65="半年ごと",$D65="毎年"),0,IF($E65="",0,$E65)))</f>
        <v/>
      </c>
      <c r="Q65" s="10">
        <f>IF($F65="","",RANK($F65,$F$2:$F$201)+COUNTIF($F$2:$F65,$F65)-1)</f>
        <v/>
      </c>
    </row>
    <row r="66" hidden="1" ht="22" customHeight="1">
      <c r="A66" s="27" t="n"/>
      <c r="B66" s="28" t="n"/>
      <c r="C66" s="29" t="n"/>
      <c r="D66" s="28" t="n"/>
      <c r="E66" s="6">
        <f>IF($C66="","",IF($J66="解約済み",0,IF($D66="毎月",$C66,IF($D66="2か月ごと",$C66/2,IF($D66="3か月ごと",$C66/3,IF($D66="半年ごと",$C66/6,IF($D66="毎年",$C66/12,$C66)))))))</f>
        <v/>
      </c>
      <c r="F66" s="6">
        <f>IF($E66="","",$E66*12)</f>
        <v/>
      </c>
      <c r="G66" s="30" t="n"/>
      <c r="H66" s="28" t="n"/>
      <c r="I66" s="28" t="n"/>
      <c r="J66" s="28" t="n"/>
      <c r="K66" s="6">
        <f>IF($F66="","",IF(OR($J66="解約候補",$J66="乗り換え"),$F66,0))</f>
        <v/>
      </c>
      <c r="L66" s="27" t="n"/>
      <c r="M66" s="8">
        <f>IF($A66="","",IF(OR($D66="半年ごと",$D66="毎年"),IF($G66="","",MONTH($G66)),""))</f>
        <v/>
      </c>
      <c r="N66" s="8">
        <f>IF($M66="","",IF($D66="半年ごと",IF($M66&gt;6,$M66-6,$M66+6),""))</f>
        <v/>
      </c>
      <c r="O66" s="6">
        <f>IF($A66="","",IF($C66="",0,IF($J66="解約済み",0,IF(OR($D66="半年ごと",$D66="毎年"),$C66,0))))</f>
        <v/>
      </c>
      <c r="P66" s="6">
        <f>IF($A66="","",IF(OR($D66="半年ごと",$D66="毎年"),0,IF($E66="",0,$E66)))</f>
        <v/>
      </c>
      <c r="Q66" s="8">
        <f>IF($F66="","",RANK($F66,$F$2:$F$201)+COUNTIF($F$2:$F66,$F66)-1)</f>
        <v/>
      </c>
    </row>
    <row r="67" hidden="1" ht="22" customHeight="1">
      <c r="A67" s="27" t="n"/>
      <c r="B67" s="28" t="n"/>
      <c r="C67" s="29" t="n"/>
      <c r="D67" s="28" t="n"/>
      <c r="E67" s="9">
        <f>IF($C67="","",IF($J67="解約済み",0,IF($D67="毎月",$C67,IF($D67="2か月ごと",$C67/2,IF($D67="3か月ごと",$C67/3,IF($D67="半年ごと",$C67/6,IF($D67="毎年",$C67/12,$C67)))))))</f>
        <v/>
      </c>
      <c r="F67" s="9">
        <f>IF($E67="","",$E67*12)</f>
        <v/>
      </c>
      <c r="G67" s="30" t="n"/>
      <c r="H67" s="28" t="n"/>
      <c r="I67" s="28" t="n"/>
      <c r="J67" s="28" t="n"/>
      <c r="K67" s="9">
        <f>IF($F67="","",IF(OR($J67="解約候補",$J67="乗り換え"),$F67,0))</f>
        <v/>
      </c>
      <c r="L67" s="27" t="n"/>
      <c r="M67" s="10">
        <f>IF($A67="","",IF(OR($D67="半年ごと",$D67="毎年"),IF($G67="","",MONTH($G67)),""))</f>
        <v/>
      </c>
      <c r="N67" s="10">
        <f>IF($M67="","",IF($D67="半年ごと",IF($M67&gt;6,$M67-6,$M67+6),""))</f>
        <v/>
      </c>
      <c r="O67" s="9">
        <f>IF($A67="","",IF($C67="",0,IF($J67="解約済み",0,IF(OR($D67="半年ごと",$D67="毎年"),$C67,0))))</f>
        <v/>
      </c>
      <c r="P67" s="9">
        <f>IF($A67="","",IF(OR($D67="半年ごと",$D67="毎年"),0,IF($E67="",0,$E67)))</f>
        <v/>
      </c>
      <c r="Q67" s="10">
        <f>IF($F67="","",RANK($F67,$F$2:$F$201)+COUNTIF($F$2:$F67,$F67)-1)</f>
        <v/>
      </c>
    </row>
    <row r="68" hidden="1" ht="22" customHeight="1">
      <c r="A68" s="27" t="n"/>
      <c r="B68" s="28" t="n"/>
      <c r="C68" s="29" t="n"/>
      <c r="D68" s="28" t="n"/>
      <c r="E68" s="6">
        <f>IF($C68="","",IF($J68="解約済み",0,IF($D68="毎月",$C68,IF($D68="2か月ごと",$C68/2,IF($D68="3か月ごと",$C68/3,IF($D68="半年ごと",$C68/6,IF($D68="毎年",$C68/12,$C68)))))))</f>
        <v/>
      </c>
      <c r="F68" s="6">
        <f>IF($E68="","",$E68*12)</f>
        <v/>
      </c>
      <c r="G68" s="30" t="n"/>
      <c r="H68" s="28" t="n"/>
      <c r="I68" s="28" t="n"/>
      <c r="J68" s="28" t="n"/>
      <c r="K68" s="6">
        <f>IF($F68="","",IF(OR($J68="解約候補",$J68="乗り換え"),$F68,0))</f>
        <v/>
      </c>
      <c r="L68" s="27" t="n"/>
      <c r="M68" s="8">
        <f>IF($A68="","",IF(OR($D68="半年ごと",$D68="毎年"),IF($G68="","",MONTH($G68)),""))</f>
        <v/>
      </c>
      <c r="N68" s="8">
        <f>IF($M68="","",IF($D68="半年ごと",IF($M68&gt;6,$M68-6,$M68+6),""))</f>
        <v/>
      </c>
      <c r="O68" s="6">
        <f>IF($A68="","",IF($C68="",0,IF($J68="解約済み",0,IF(OR($D68="半年ごと",$D68="毎年"),$C68,0))))</f>
        <v/>
      </c>
      <c r="P68" s="6">
        <f>IF($A68="","",IF(OR($D68="半年ごと",$D68="毎年"),0,IF($E68="",0,$E68)))</f>
        <v/>
      </c>
      <c r="Q68" s="8">
        <f>IF($F68="","",RANK($F68,$F$2:$F$201)+COUNTIF($F$2:$F68,$F68)-1)</f>
        <v/>
      </c>
    </row>
    <row r="69" hidden="1" ht="22" customHeight="1">
      <c r="A69" s="27" t="n"/>
      <c r="B69" s="28" t="n"/>
      <c r="C69" s="29" t="n"/>
      <c r="D69" s="28" t="n"/>
      <c r="E69" s="9">
        <f>IF($C69="","",IF($J69="解約済み",0,IF($D69="毎月",$C69,IF($D69="2か月ごと",$C69/2,IF($D69="3か月ごと",$C69/3,IF($D69="半年ごと",$C69/6,IF($D69="毎年",$C69/12,$C69)))))))</f>
        <v/>
      </c>
      <c r="F69" s="9">
        <f>IF($E69="","",$E69*12)</f>
        <v/>
      </c>
      <c r="G69" s="30" t="n"/>
      <c r="H69" s="28" t="n"/>
      <c r="I69" s="28" t="n"/>
      <c r="J69" s="28" t="n"/>
      <c r="K69" s="9">
        <f>IF($F69="","",IF(OR($J69="解約候補",$J69="乗り換え"),$F69,0))</f>
        <v/>
      </c>
      <c r="L69" s="27" t="n"/>
      <c r="M69" s="10">
        <f>IF($A69="","",IF(OR($D69="半年ごと",$D69="毎年"),IF($G69="","",MONTH($G69)),""))</f>
        <v/>
      </c>
      <c r="N69" s="10">
        <f>IF($M69="","",IF($D69="半年ごと",IF($M69&gt;6,$M69-6,$M69+6),""))</f>
        <v/>
      </c>
      <c r="O69" s="9">
        <f>IF($A69="","",IF($C69="",0,IF($J69="解約済み",0,IF(OR($D69="半年ごと",$D69="毎年"),$C69,0))))</f>
        <v/>
      </c>
      <c r="P69" s="9">
        <f>IF($A69="","",IF(OR($D69="半年ごと",$D69="毎年"),0,IF($E69="",0,$E69)))</f>
        <v/>
      </c>
      <c r="Q69" s="10">
        <f>IF($F69="","",RANK($F69,$F$2:$F$201)+COUNTIF($F$2:$F69,$F69)-1)</f>
        <v/>
      </c>
    </row>
    <row r="70" hidden="1" ht="22" customHeight="1">
      <c r="A70" s="27" t="n"/>
      <c r="B70" s="28" t="n"/>
      <c r="C70" s="29" t="n"/>
      <c r="D70" s="28" t="n"/>
      <c r="E70" s="6">
        <f>IF($C70="","",IF($J70="解約済み",0,IF($D70="毎月",$C70,IF($D70="2か月ごと",$C70/2,IF($D70="3か月ごと",$C70/3,IF($D70="半年ごと",$C70/6,IF($D70="毎年",$C70/12,$C70)))))))</f>
        <v/>
      </c>
      <c r="F70" s="6">
        <f>IF($E70="","",$E70*12)</f>
        <v/>
      </c>
      <c r="G70" s="30" t="n"/>
      <c r="H70" s="28" t="n"/>
      <c r="I70" s="28" t="n"/>
      <c r="J70" s="28" t="n"/>
      <c r="K70" s="6">
        <f>IF($F70="","",IF(OR($J70="解約候補",$J70="乗り換え"),$F70,0))</f>
        <v/>
      </c>
      <c r="L70" s="27" t="n"/>
      <c r="M70" s="8">
        <f>IF($A70="","",IF(OR($D70="半年ごと",$D70="毎年"),IF($G70="","",MONTH($G70)),""))</f>
        <v/>
      </c>
      <c r="N70" s="8">
        <f>IF($M70="","",IF($D70="半年ごと",IF($M70&gt;6,$M70-6,$M70+6),""))</f>
        <v/>
      </c>
      <c r="O70" s="6">
        <f>IF($A70="","",IF($C70="",0,IF($J70="解約済み",0,IF(OR($D70="半年ごと",$D70="毎年"),$C70,0))))</f>
        <v/>
      </c>
      <c r="P70" s="6">
        <f>IF($A70="","",IF(OR($D70="半年ごと",$D70="毎年"),0,IF($E70="",0,$E70)))</f>
        <v/>
      </c>
      <c r="Q70" s="8">
        <f>IF($F70="","",RANK($F70,$F$2:$F$201)+COUNTIF($F$2:$F70,$F70)-1)</f>
        <v/>
      </c>
    </row>
    <row r="71" hidden="1" ht="22" customHeight="1">
      <c r="A71" s="27" t="n"/>
      <c r="B71" s="28" t="n"/>
      <c r="C71" s="29" t="n"/>
      <c r="D71" s="28" t="n"/>
      <c r="E71" s="9">
        <f>IF($C71="","",IF($J71="解約済み",0,IF($D71="毎月",$C71,IF($D71="2か月ごと",$C71/2,IF($D71="3か月ごと",$C71/3,IF($D71="半年ごと",$C71/6,IF($D71="毎年",$C71/12,$C71)))))))</f>
        <v/>
      </c>
      <c r="F71" s="9">
        <f>IF($E71="","",$E71*12)</f>
        <v/>
      </c>
      <c r="G71" s="30" t="n"/>
      <c r="H71" s="28" t="n"/>
      <c r="I71" s="28" t="n"/>
      <c r="J71" s="28" t="n"/>
      <c r="K71" s="9">
        <f>IF($F71="","",IF(OR($J71="解約候補",$J71="乗り換え"),$F71,0))</f>
        <v/>
      </c>
      <c r="L71" s="27" t="n"/>
      <c r="M71" s="10">
        <f>IF($A71="","",IF(OR($D71="半年ごと",$D71="毎年"),IF($G71="","",MONTH($G71)),""))</f>
        <v/>
      </c>
      <c r="N71" s="10">
        <f>IF($M71="","",IF($D71="半年ごと",IF($M71&gt;6,$M71-6,$M71+6),""))</f>
        <v/>
      </c>
      <c r="O71" s="9">
        <f>IF($A71="","",IF($C71="",0,IF($J71="解約済み",0,IF(OR($D71="半年ごと",$D71="毎年"),$C71,0))))</f>
        <v/>
      </c>
      <c r="P71" s="9">
        <f>IF($A71="","",IF(OR($D71="半年ごと",$D71="毎年"),0,IF($E71="",0,$E71)))</f>
        <v/>
      </c>
      <c r="Q71" s="10">
        <f>IF($F71="","",RANK($F71,$F$2:$F$201)+COUNTIF($F$2:$F71,$F71)-1)</f>
        <v/>
      </c>
    </row>
    <row r="72" hidden="1" ht="22" customHeight="1">
      <c r="A72" s="27" t="n"/>
      <c r="B72" s="28" t="n"/>
      <c r="C72" s="29" t="n"/>
      <c r="D72" s="28" t="n"/>
      <c r="E72" s="6">
        <f>IF($C72="","",IF($J72="解約済み",0,IF($D72="毎月",$C72,IF($D72="2か月ごと",$C72/2,IF($D72="3か月ごと",$C72/3,IF($D72="半年ごと",$C72/6,IF($D72="毎年",$C72/12,$C72)))))))</f>
        <v/>
      </c>
      <c r="F72" s="6">
        <f>IF($E72="","",$E72*12)</f>
        <v/>
      </c>
      <c r="G72" s="30" t="n"/>
      <c r="H72" s="28" t="n"/>
      <c r="I72" s="28" t="n"/>
      <c r="J72" s="28" t="n"/>
      <c r="K72" s="6">
        <f>IF($F72="","",IF(OR($J72="解約候補",$J72="乗り換え"),$F72,0))</f>
        <v/>
      </c>
      <c r="L72" s="27" t="n"/>
      <c r="M72" s="8">
        <f>IF($A72="","",IF(OR($D72="半年ごと",$D72="毎年"),IF($G72="","",MONTH($G72)),""))</f>
        <v/>
      </c>
      <c r="N72" s="8">
        <f>IF($M72="","",IF($D72="半年ごと",IF($M72&gt;6,$M72-6,$M72+6),""))</f>
        <v/>
      </c>
      <c r="O72" s="6">
        <f>IF($A72="","",IF($C72="",0,IF($J72="解約済み",0,IF(OR($D72="半年ごと",$D72="毎年"),$C72,0))))</f>
        <v/>
      </c>
      <c r="P72" s="6">
        <f>IF($A72="","",IF(OR($D72="半年ごと",$D72="毎年"),0,IF($E72="",0,$E72)))</f>
        <v/>
      </c>
      <c r="Q72" s="8">
        <f>IF($F72="","",RANK($F72,$F$2:$F$201)+COUNTIF($F$2:$F72,$F72)-1)</f>
        <v/>
      </c>
    </row>
    <row r="73" hidden="1" ht="22" customHeight="1">
      <c r="A73" s="27" t="n"/>
      <c r="B73" s="28" t="n"/>
      <c r="C73" s="29" t="n"/>
      <c r="D73" s="28" t="n"/>
      <c r="E73" s="9">
        <f>IF($C73="","",IF($J73="解約済み",0,IF($D73="毎月",$C73,IF($D73="2か月ごと",$C73/2,IF($D73="3か月ごと",$C73/3,IF($D73="半年ごと",$C73/6,IF($D73="毎年",$C73/12,$C73)))))))</f>
        <v/>
      </c>
      <c r="F73" s="9">
        <f>IF($E73="","",$E73*12)</f>
        <v/>
      </c>
      <c r="G73" s="30" t="n"/>
      <c r="H73" s="28" t="n"/>
      <c r="I73" s="28" t="n"/>
      <c r="J73" s="28" t="n"/>
      <c r="K73" s="9">
        <f>IF($F73="","",IF(OR($J73="解約候補",$J73="乗り換え"),$F73,0))</f>
        <v/>
      </c>
      <c r="L73" s="27" t="n"/>
      <c r="M73" s="10">
        <f>IF($A73="","",IF(OR($D73="半年ごと",$D73="毎年"),IF($G73="","",MONTH($G73)),""))</f>
        <v/>
      </c>
      <c r="N73" s="10">
        <f>IF($M73="","",IF($D73="半年ごと",IF($M73&gt;6,$M73-6,$M73+6),""))</f>
        <v/>
      </c>
      <c r="O73" s="9">
        <f>IF($A73="","",IF($C73="",0,IF($J73="解約済み",0,IF(OR($D73="半年ごと",$D73="毎年"),$C73,0))))</f>
        <v/>
      </c>
      <c r="P73" s="9">
        <f>IF($A73="","",IF(OR($D73="半年ごと",$D73="毎年"),0,IF($E73="",0,$E73)))</f>
        <v/>
      </c>
      <c r="Q73" s="10">
        <f>IF($F73="","",RANK($F73,$F$2:$F$201)+COUNTIF($F$2:$F73,$F73)-1)</f>
        <v/>
      </c>
    </row>
    <row r="74" hidden="1" ht="22" customHeight="1">
      <c r="A74" s="27" t="n"/>
      <c r="B74" s="28" t="n"/>
      <c r="C74" s="29" t="n"/>
      <c r="D74" s="28" t="n"/>
      <c r="E74" s="6">
        <f>IF($C74="","",IF($J74="解約済み",0,IF($D74="毎月",$C74,IF($D74="2か月ごと",$C74/2,IF($D74="3か月ごと",$C74/3,IF($D74="半年ごと",$C74/6,IF($D74="毎年",$C74/12,$C74)))))))</f>
        <v/>
      </c>
      <c r="F74" s="6">
        <f>IF($E74="","",$E74*12)</f>
        <v/>
      </c>
      <c r="G74" s="30" t="n"/>
      <c r="H74" s="28" t="n"/>
      <c r="I74" s="28" t="n"/>
      <c r="J74" s="28" t="n"/>
      <c r="K74" s="6">
        <f>IF($F74="","",IF(OR($J74="解約候補",$J74="乗り換え"),$F74,0))</f>
        <v/>
      </c>
      <c r="L74" s="27" t="n"/>
      <c r="M74" s="8">
        <f>IF($A74="","",IF(OR($D74="半年ごと",$D74="毎年"),IF($G74="","",MONTH($G74)),""))</f>
        <v/>
      </c>
      <c r="N74" s="8">
        <f>IF($M74="","",IF($D74="半年ごと",IF($M74&gt;6,$M74-6,$M74+6),""))</f>
        <v/>
      </c>
      <c r="O74" s="6">
        <f>IF($A74="","",IF($C74="",0,IF($J74="解約済み",0,IF(OR($D74="半年ごと",$D74="毎年"),$C74,0))))</f>
        <v/>
      </c>
      <c r="P74" s="6">
        <f>IF($A74="","",IF(OR($D74="半年ごと",$D74="毎年"),0,IF($E74="",0,$E74)))</f>
        <v/>
      </c>
      <c r="Q74" s="8">
        <f>IF($F74="","",RANK($F74,$F$2:$F$201)+COUNTIF($F$2:$F74,$F74)-1)</f>
        <v/>
      </c>
    </row>
    <row r="75" hidden="1" ht="22" customHeight="1">
      <c r="A75" s="27" t="n"/>
      <c r="B75" s="28" t="n"/>
      <c r="C75" s="29" t="n"/>
      <c r="D75" s="28" t="n"/>
      <c r="E75" s="9">
        <f>IF($C75="","",IF($J75="解約済み",0,IF($D75="毎月",$C75,IF($D75="2か月ごと",$C75/2,IF($D75="3か月ごと",$C75/3,IF($D75="半年ごと",$C75/6,IF($D75="毎年",$C75/12,$C75)))))))</f>
        <v/>
      </c>
      <c r="F75" s="9">
        <f>IF($E75="","",$E75*12)</f>
        <v/>
      </c>
      <c r="G75" s="30" t="n"/>
      <c r="H75" s="28" t="n"/>
      <c r="I75" s="28" t="n"/>
      <c r="J75" s="28" t="n"/>
      <c r="K75" s="9">
        <f>IF($F75="","",IF(OR($J75="解約候補",$J75="乗り換え"),$F75,0))</f>
        <v/>
      </c>
      <c r="L75" s="27" t="n"/>
      <c r="M75" s="10">
        <f>IF($A75="","",IF(OR($D75="半年ごと",$D75="毎年"),IF($G75="","",MONTH($G75)),""))</f>
        <v/>
      </c>
      <c r="N75" s="10">
        <f>IF($M75="","",IF($D75="半年ごと",IF($M75&gt;6,$M75-6,$M75+6),""))</f>
        <v/>
      </c>
      <c r="O75" s="9">
        <f>IF($A75="","",IF($C75="",0,IF($J75="解約済み",0,IF(OR($D75="半年ごと",$D75="毎年"),$C75,0))))</f>
        <v/>
      </c>
      <c r="P75" s="9">
        <f>IF($A75="","",IF(OR($D75="半年ごと",$D75="毎年"),0,IF($E75="",0,$E75)))</f>
        <v/>
      </c>
      <c r="Q75" s="10">
        <f>IF($F75="","",RANK($F75,$F$2:$F$201)+COUNTIF($F$2:$F75,$F75)-1)</f>
        <v/>
      </c>
    </row>
    <row r="76" hidden="1" ht="22" customHeight="1">
      <c r="A76" s="27" t="n"/>
      <c r="B76" s="28" t="n"/>
      <c r="C76" s="29" t="n"/>
      <c r="D76" s="28" t="n"/>
      <c r="E76" s="6">
        <f>IF($C76="","",IF($J76="解約済み",0,IF($D76="毎月",$C76,IF($D76="2か月ごと",$C76/2,IF($D76="3か月ごと",$C76/3,IF($D76="半年ごと",$C76/6,IF($D76="毎年",$C76/12,$C76)))))))</f>
        <v/>
      </c>
      <c r="F76" s="6">
        <f>IF($E76="","",$E76*12)</f>
        <v/>
      </c>
      <c r="G76" s="30" t="n"/>
      <c r="H76" s="28" t="n"/>
      <c r="I76" s="28" t="n"/>
      <c r="J76" s="28" t="n"/>
      <c r="K76" s="6">
        <f>IF($F76="","",IF(OR($J76="解約候補",$J76="乗り換え"),$F76,0))</f>
        <v/>
      </c>
      <c r="L76" s="27" t="n"/>
      <c r="M76" s="8">
        <f>IF($A76="","",IF(OR($D76="半年ごと",$D76="毎年"),IF($G76="","",MONTH($G76)),""))</f>
        <v/>
      </c>
      <c r="N76" s="8">
        <f>IF($M76="","",IF($D76="半年ごと",IF($M76&gt;6,$M76-6,$M76+6),""))</f>
        <v/>
      </c>
      <c r="O76" s="6">
        <f>IF($A76="","",IF($C76="",0,IF($J76="解約済み",0,IF(OR($D76="半年ごと",$D76="毎年"),$C76,0))))</f>
        <v/>
      </c>
      <c r="P76" s="6">
        <f>IF($A76="","",IF(OR($D76="半年ごと",$D76="毎年"),0,IF($E76="",0,$E76)))</f>
        <v/>
      </c>
      <c r="Q76" s="8">
        <f>IF($F76="","",RANK($F76,$F$2:$F$201)+COUNTIF($F$2:$F76,$F76)-1)</f>
        <v/>
      </c>
    </row>
    <row r="77" hidden="1" ht="22" customHeight="1">
      <c r="A77" s="27" t="n"/>
      <c r="B77" s="28" t="n"/>
      <c r="C77" s="29" t="n"/>
      <c r="D77" s="28" t="n"/>
      <c r="E77" s="9">
        <f>IF($C77="","",IF($J77="解約済み",0,IF($D77="毎月",$C77,IF($D77="2か月ごと",$C77/2,IF($D77="3か月ごと",$C77/3,IF($D77="半年ごと",$C77/6,IF($D77="毎年",$C77/12,$C77)))))))</f>
        <v/>
      </c>
      <c r="F77" s="9">
        <f>IF($E77="","",$E77*12)</f>
        <v/>
      </c>
      <c r="G77" s="30" t="n"/>
      <c r="H77" s="28" t="n"/>
      <c r="I77" s="28" t="n"/>
      <c r="J77" s="28" t="n"/>
      <c r="K77" s="9">
        <f>IF($F77="","",IF(OR($J77="解約候補",$J77="乗り換え"),$F77,0))</f>
        <v/>
      </c>
      <c r="L77" s="27" t="n"/>
      <c r="M77" s="10">
        <f>IF($A77="","",IF(OR($D77="半年ごと",$D77="毎年"),IF($G77="","",MONTH($G77)),""))</f>
        <v/>
      </c>
      <c r="N77" s="10">
        <f>IF($M77="","",IF($D77="半年ごと",IF($M77&gt;6,$M77-6,$M77+6),""))</f>
        <v/>
      </c>
      <c r="O77" s="9">
        <f>IF($A77="","",IF($C77="",0,IF($J77="解約済み",0,IF(OR($D77="半年ごと",$D77="毎年"),$C77,0))))</f>
        <v/>
      </c>
      <c r="P77" s="9">
        <f>IF($A77="","",IF(OR($D77="半年ごと",$D77="毎年"),0,IF($E77="",0,$E77)))</f>
        <v/>
      </c>
      <c r="Q77" s="10">
        <f>IF($F77="","",RANK($F77,$F$2:$F$201)+COUNTIF($F$2:$F77,$F77)-1)</f>
        <v/>
      </c>
    </row>
    <row r="78" hidden="1" ht="22" customHeight="1">
      <c r="A78" s="27" t="n"/>
      <c r="B78" s="28" t="n"/>
      <c r="C78" s="29" t="n"/>
      <c r="D78" s="28" t="n"/>
      <c r="E78" s="6">
        <f>IF($C78="","",IF($J78="解約済み",0,IF($D78="毎月",$C78,IF($D78="2か月ごと",$C78/2,IF($D78="3か月ごと",$C78/3,IF($D78="半年ごと",$C78/6,IF($D78="毎年",$C78/12,$C78)))))))</f>
        <v/>
      </c>
      <c r="F78" s="6">
        <f>IF($E78="","",$E78*12)</f>
        <v/>
      </c>
      <c r="G78" s="30" t="n"/>
      <c r="H78" s="28" t="n"/>
      <c r="I78" s="28" t="n"/>
      <c r="J78" s="28" t="n"/>
      <c r="K78" s="6">
        <f>IF($F78="","",IF(OR($J78="解約候補",$J78="乗り換え"),$F78,0))</f>
        <v/>
      </c>
      <c r="L78" s="27" t="n"/>
      <c r="M78" s="8">
        <f>IF($A78="","",IF(OR($D78="半年ごと",$D78="毎年"),IF($G78="","",MONTH($G78)),""))</f>
        <v/>
      </c>
      <c r="N78" s="8">
        <f>IF($M78="","",IF($D78="半年ごと",IF($M78&gt;6,$M78-6,$M78+6),""))</f>
        <v/>
      </c>
      <c r="O78" s="6">
        <f>IF($A78="","",IF($C78="",0,IF($J78="解約済み",0,IF(OR($D78="半年ごと",$D78="毎年"),$C78,0))))</f>
        <v/>
      </c>
      <c r="P78" s="6">
        <f>IF($A78="","",IF(OR($D78="半年ごと",$D78="毎年"),0,IF($E78="",0,$E78)))</f>
        <v/>
      </c>
      <c r="Q78" s="8">
        <f>IF($F78="","",RANK($F78,$F$2:$F$201)+COUNTIF($F$2:$F78,$F78)-1)</f>
        <v/>
      </c>
    </row>
    <row r="79" hidden="1" ht="22" customHeight="1">
      <c r="A79" s="27" t="n"/>
      <c r="B79" s="28" t="n"/>
      <c r="C79" s="29" t="n"/>
      <c r="D79" s="28" t="n"/>
      <c r="E79" s="9">
        <f>IF($C79="","",IF($J79="解約済み",0,IF($D79="毎月",$C79,IF($D79="2か月ごと",$C79/2,IF($D79="3か月ごと",$C79/3,IF($D79="半年ごと",$C79/6,IF($D79="毎年",$C79/12,$C79)))))))</f>
        <v/>
      </c>
      <c r="F79" s="9">
        <f>IF($E79="","",$E79*12)</f>
        <v/>
      </c>
      <c r="G79" s="30" t="n"/>
      <c r="H79" s="28" t="n"/>
      <c r="I79" s="28" t="n"/>
      <c r="J79" s="28" t="n"/>
      <c r="K79" s="9">
        <f>IF($F79="","",IF(OR($J79="解約候補",$J79="乗り換え"),$F79,0))</f>
        <v/>
      </c>
      <c r="L79" s="27" t="n"/>
      <c r="M79" s="10">
        <f>IF($A79="","",IF(OR($D79="半年ごと",$D79="毎年"),IF($G79="","",MONTH($G79)),""))</f>
        <v/>
      </c>
      <c r="N79" s="10">
        <f>IF($M79="","",IF($D79="半年ごと",IF($M79&gt;6,$M79-6,$M79+6),""))</f>
        <v/>
      </c>
      <c r="O79" s="9">
        <f>IF($A79="","",IF($C79="",0,IF($J79="解約済み",0,IF(OR($D79="半年ごと",$D79="毎年"),$C79,0))))</f>
        <v/>
      </c>
      <c r="P79" s="9">
        <f>IF($A79="","",IF(OR($D79="半年ごと",$D79="毎年"),0,IF($E79="",0,$E79)))</f>
        <v/>
      </c>
      <c r="Q79" s="10">
        <f>IF($F79="","",RANK($F79,$F$2:$F$201)+COUNTIF($F$2:$F79,$F79)-1)</f>
        <v/>
      </c>
    </row>
    <row r="80" hidden="1" ht="22" customHeight="1">
      <c r="A80" s="27" t="n"/>
      <c r="B80" s="28" t="n"/>
      <c r="C80" s="29" t="n"/>
      <c r="D80" s="28" t="n"/>
      <c r="E80" s="6">
        <f>IF($C80="","",IF($J80="解約済み",0,IF($D80="毎月",$C80,IF($D80="2か月ごと",$C80/2,IF($D80="3か月ごと",$C80/3,IF($D80="半年ごと",$C80/6,IF($D80="毎年",$C80/12,$C80)))))))</f>
        <v/>
      </c>
      <c r="F80" s="6">
        <f>IF($E80="","",$E80*12)</f>
        <v/>
      </c>
      <c r="G80" s="30" t="n"/>
      <c r="H80" s="28" t="n"/>
      <c r="I80" s="28" t="n"/>
      <c r="J80" s="28" t="n"/>
      <c r="K80" s="6">
        <f>IF($F80="","",IF(OR($J80="解約候補",$J80="乗り換え"),$F80,0))</f>
        <v/>
      </c>
      <c r="L80" s="27" t="n"/>
      <c r="M80" s="8">
        <f>IF($A80="","",IF(OR($D80="半年ごと",$D80="毎年"),IF($G80="","",MONTH($G80)),""))</f>
        <v/>
      </c>
      <c r="N80" s="8">
        <f>IF($M80="","",IF($D80="半年ごと",IF($M80&gt;6,$M80-6,$M80+6),""))</f>
        <v/>
      </c>
      <c r="O80" s="6">
        <f>IF($A80="","",IF($C80="",0,IF($J80="解約済み",0,IF(OR($D80="半年ごと",$D80="毎年"),$C80,0))))</f>
        <v/>
      </c>
      <c r="P80" s="6">
        <f>IF($A80="","",IF(OR($D80="半年ごと",$D80="毎年"),0,IF($E80="",0,$E80)))</f>
        <v/>
      </c>
      <c r="Q80" s="8">
        <f>IF($F80="","",RANK($F80,$F$2:$F$201)+COUNTIF($F$2:$F80,$F80)-1)</f>
        <v/>
      </c>
    </row>
    <row r="81" hidden="1" ht="22" customHeight="1">
      <c r="A81" s="27" t="n"/>
      <c r="B81" s="28" t="n"/>
      <c r="C81" s="29" t="n"/>
      <c r="D81" s="28" t="n"/>
      <c r="E81" s="9">
        <f>IF($C81="","",IF($J81="解約済み",0,IF($D81="毎月",$C81,IF($D81="2か月ごと",$C81/2,IF($D81="3か月ごと",$C81/3,IF($D81="半年ごと",$C81/6,IF($D81="毎年",$C81/12,$C81)))))))</f>
        <v/>
      </c>
      <c r="F81" s="9">
        <f>IF($E81="","",$E81*12)</f>
        <v/>
      </c>
      <c r="G81" s="30" t="n"/>
      <c r="H81" s="28" t="n"/>
      <c r="I81" s="28" t="n"/>
      <c r="J81" s="28" t="n"/>
      <c r="K81" s="9">
        <f>IF($F81="","",IF(OR($J81="解約候補",$J81="乗り換え"),$F81,0))</f>
        <v/>
      </c>
      <c r="L81" s="27" t="n"/>
      <c r="M81" s="10">
        <f>IF($A81="","",IF(OR($D81="半年ごと",$D81="毎年"),IF($G81="","",MONTH($G81)),""))</f>
        <v/>
      </c>
      <c r="N81" s="10">
        <f>IF($M81="","",IF($D81="半年ごと",IF($M81&gt;6,$M81-6,$M81+6),""))</f>
        <v/>
      </c>
      <c r="O81" s="9">
        <f>IF($A81="","",IF($C81="",0,IF($J81="解約済み",0,IF(OR($D81="半年ごと",$D81="毎年"),$C81,0))))</f>
        <v/>
      </c>
      <c r="P81" s="9">
        <f>IF($A81="","",IF(OR($D81="半年ごと",$D81="毎年"),0,IF($E81="",0,$E81)))</f>
        <v/>
      </c>
      <c r="Q81" s="10">
        <f>IF($F81="","",RANK($F81,$F$2:$F$201)+COUNTIF($F$2:$F81,$F81)-1)</f>
        <v/>
      </c>
    </row>
    <row r="82" hidden="1" ht="22" customHeight="1">
      <c r="A82" s="27" t="n"/>
      <c r="B82" s="28" t="n"/>
      <c r="C82" s="29" t="n"/>
      <c r="D82" s="28" t="n"/>
      <c r="E82" s="6">
        <f>IF($C82="","",IF($J82="解約済み",0,IF($D82="毎月",$C82,IF($D82="2か月ごと",$C82/2,IF($D82="3か月ごと",$C82/3,IF($D82="半年ごと",$C82/6,IF($D82="毎年",$C82/12,$C82)))))))</f>
        <v/>
      </c>
      <c r="F82" s="6">
        <f>IF($E82="","",$E82*12)</f>
        <v/>
      </c>
      <c r="G82" s="30" t="n"/>
      <c r="H82" s="28" t="n"/>
      <c r="I82" s="28" t="n"/>
      <c r="J82" s="28" t="n"/>
      <c r="K82" s="6">
        <f>IF($F82="","",IF(OR($J82="解約候補",$J82="乗り換え"),$F82,0))</f>
        <v/>
      </c>
      <c r="L82" s="27" t="n"/>
      <c r="M82" s="8">
        <f>IF($A82="","",IF(OR($D82="半年ごと",$D82="毎年"),IF($G82="","",MONTH($G82)),""))</f>
        <v/>
      </c>
      <c r="N82" s="8">
        <f>IF($M82="","",IF($D82="半年ごと",IF($M82&gt;6,$M82-6,$M82+6),""))</f>
        <v/>
      </c>
      <c r="O82" s="6">
        <f>IF($A82="","",IF($C82="",0,IF($J82="解約済み",0,IF(OR($D82="半年ごと",$D82="毎年"),$C82,0))))</f>
        <v/>
      </c>
      <c r="P82" s="6">
        <f>IF($A82="","",IF(OR($D82="半年ごと",$D82="毎年"),0,IF($E82="",0,$E82)))</f>
        <v/>
      </c>
      <c r="Q82" s="8">
        <f>IF($F82="","",RANK($F82,$F$2:$F$201)+COUNTIF($F$2:$F82,$F82)-1)</f>
        <v/>
      </c>
    </row>
    <row r="83" hidden="1" ht="22" customHeight="1">
      <c r="A83" s="27" t="n"/>
      <c r="B83" s="28" t="n"/>
      <c r="C83" s="29" t="n"/>
      <c r="D83" s="28" t="n"/>
      <c r="E83" s="9">
        <f>IF($C83="","",IF($J83="解約済み",0,IF($D83="毎月",$C83,IF($D83="2か月ごと",$C83/2,IF($D83="3か月ごと",$C83/3,IF($D83="半年ごと",$C83/6,IF($D83="毎年",$C83/12,$C83)))))))</f>
        <v/>
      </c>
      <c r="F83" s="9">
        <f>IF($E83="","",$E83*12)</f>
        <v/>
      </c>
      <c r="G83" s="30" t="n"/>
      <c r="H83" s="28" t="n"/>
      <c r="I83" s="28" t="n"/>
      <c r="J83" s="28" t="n"/>
      <c r="K83" s="9">
        <f>IF($F83="","",IF(OR($J83="解約候補",$J83="乗り換え"),$F83,0))</f>
        <v/>
      </c>
      <c r="L83" s="27" t="n"/>
      <c r="M83" s="10">
        <f>IF($A83="","",IF(OR($D83="半年ごと",$D83="毎年"),IF($G83="","",MONTH($G83)),""))</f>
        <v/>
      </c>
      <c r="N83" s="10">
        <f>IF($M83="","",IF($D83="半年ごと",IF($M83&gt;6,$M83-6,$M83+6),""))</f>
        <v/>
      </c>
      <c r="O83" s="9">
        <f>IF($A83="","",IF($C83="",0,IF($J83="解約済み",0,IF(OR($D83="半年ごと",$D83="毎年"),$C83,0))))</f>
        <v/>
      </c>
      <c r="P83" s="9">
        <f>IF($A83="","",IF(OR($D83="半年ごと",$D83="毎年"),0,IF($E83="",0,$E83)))</f>
        <v/>
      </c>
      <c r="Q83" s="10">
        <f>IF($F83="","",RANK($F83,$F$2:$F$201)+COUNTIF($F$2:$F83,$F83)-1)</f>
        <v/>
      </c>
    </row>
    <row r="84" hidden="1" ht="22" customHeight="1">
      <c r="A84" s="27" t="n"/>
      <c r="B84" s="28" t="n"/>
      <c r="C84" s="29" t="n"/>
      <c r="D84" s="28" t="n"/>
      <c r="E84" s="6">
        <f>IF($C84="","",IF($J84="解約済み",0,IF($D84="毎月",$C84,IF($D84="2か月ごと",$C84/2,IF($D84="3か月ごと",$C84/3,IF($D84="半年ごと",$C84/6,IF($D84="毎年",$C84/12,$C84)))))))</f>
        <v/>
      </c>
      <c r="F84" s="6">
        <f>IF($E84="","",$E84*12)</f>
        <v/>
      </c>
      <c r="G84" s="30" t="n"/>
      <c r="H84" s="28" t="n"/>
      <c r="I84" s="28" t="n"/>
      <c r="J84" s="28" t="n"/>
      <c r="K84" s="6">
        <f>IF($F84="","",IF(OR($J84="解約候補",$J84="乗り換え"),$F84,0))</f>
        <v/>
      </c>
      <c r="L84" s="27" t="n"/>
      <c r="M84" s="8">
        <f>IF($A84="","",IF(OR($D84="半年ごと",$D84="毎年"),IF($G84="","",MONTH($G84)),""))</f>
        <v/>
      </c>
      <c r="N84" s="8">
        <f>IF($M84="","",IF($D84="半年ごと",IF($M84&gt;6,$M84-6,$M84+6),""))</f>
        <v/>
      </c>
      <c r="O84" s="6">
        <f>IF($A84="","",IF($C84="",0,IF($J84="解約済み",0,IF(OR($D84="半年ごと",$D84="毎年"),$C84,0))))</f>
        <v/>
      </c>
      <c r="P84" s="6">
        <f>IF($A84="","",IF(OR($D84="半年ごと",$D84="毎年"),0,IF($E84="",0,$E84)))</f>
        <v/>
      </c>
      <c r="Q84" s="8">
        <f>IF($F84="","",RANK($F84,$F$2:$F$201)+COUNTIF($F$2:$F84,$F84)-1)</f>
        <v/>
      </c>
    </row>
    <row r="85" hidden="1" ht="22" customHeight="1">
      <c r="A85" s="27" t="n"/>
      <c r="B85" s="28" t="n"/>
      <c r="C85" s="29" t="n"/>
      <c r="D85" s="28" t="n"/>
      <c r="E85" s="9">
        <f>IF($C85="","",IF($J85="解約済み",0,IF($D85="毎月",$C85,IF($D85="2か月ごと",$C85/2,IF($D85="3か月ごと",$C85/3,IF($D85="半年ごと",$C85/6,IF($D85="毎年",$C85/12,$C85)))))))</f>
        <v/>
      </c>
      <c r="F85" s="9">
        <f>IF($E85="","",$E85*12)</f>
        <v/>
      </c>
      <c r="G85" s="30" t="n"/>
      <c r="H85" s="28" t="n"/>
      <c r="I85" s="28" t="n"/>
      <c r="J85" s="28" t="n"/>
      <c r="K85" s="9">
        <f>IF($F85="","",IF(OR($J85="解約候補",$J85="乗り換え"),$F85,0))</f>
        <v/>
      </c>
      <c r="L85" s="27" t="n"/>
      <c r="M85" s="10">
        <f>IF($A85="","",IF(OR($D85="半年ごと",$D85="毎年"),IF($G85="","",MONTH($G85)),""))</f>
        <v/>
      </c>
      <c r="N85" s="10">
        <f>IF($M85="","",IF($D85="半年ごと",IF($M85&gt;6,$M85-6,$M85+6),""))</f>
        <v/>
      </c>
      <c r="O85" s="9">
        <f>IF($A85="","",IF($C85="",0,IF($J85="解約済み",0,IF(OR($D85="半年ごと",$D85="毎年"),$C85,0))))</f>
        <v/>
      </c>
      <c r="P85" s="9">
        <f>IF($A85="","",IF(OR($D85="半年ごと",$D85="毎年"),0,IF($E85="",0,$E85)))</f>
        <v/>
      </c>
      <c r="Q85" s="10">
        <f>IF($F85="","",RANK($F85,$F$2:$F$201)+COUNTIF($F$2:$F85,$F85)-1)</f>
        <v/>
      </c>
    </row>
    <row r="86" hidden="1" ht="22" customHeight="1">
      <c r="A86" s="27" t="n"/>
      <c r="B86" s="28" t="n"/>
      <c r="C86" s="29" t="n"/>
      <c r="D86" s="28" t="n"/>
      <c r="E86" s="6">
        <f>IF($C86="","",IF($J86="解約済み",0,IF($D86="毎月",$C86,IF($D86="2か月ごと",$C86/2,IF($D86="3か月ごと",$C86/3,IF($D86="半年ごと",$C86/6,IF($D86="毎年",$C86/12,$C86)))))))</f>
        <v/>
      </c>
      <c r="F86" s="6">
        <f>IF($E86="","",$E86*12)</f>
        <v/>
      </c>
      <c r="G86" s="30" t="n"/>
      <c r="H86" s="28" t="n"/>
      <c r="I86" s="28" t="n"/>
      <c r="J86" s="28" t="n"/>
      <c r="K86" s="6">
        <f>IF($F86="","",IF(OR($J86="解約候補",$J86="乗り換え"),$F86,0))</f>
        <v/>
      </c>
      <c r="L86" s="27" t="n"/>
      <c r="M86" s="8">
        <f>IF($A86="","",IF(OR($D86="半年ごと",$D86="毎年"),IF($G86="","",MONTH($G86)),""))</f>
        <v/>
      </c>
      <c r="N86" s="8">
        <f>IF($M86="","",IF($D86="半年ごと",IF($M86&gt;6,$M86-6,$M86+6),""))</f>
        <v/>
      </c>
      <c r="O86" s="6">
        <f>IF($A86="","",IF($C86="",0,IF($J86="解約済み",0,IF(OR($D86="半年ごと",$D86="毎年"),$C86,0))))</f>
        <v/>
      </c>
      <c r="P86" s="6">
        <f>IF($A86="","",IF(OR($D86="半年ごと",$D86="毎年"),0,IF($E86="",0,$E86)))</f>
        <v/>
      </c>
      <c r="Q86" s="8">
        <f>IF($F86="","",RANK($F86,$F$2:$F$201)+COUNTIF($F$2:$F86,$F86)-1)</f>
        <v/>
      </c>
    </row>
    <row r="87" hidden="1" ht="22" customHeight="1">
      <c r="A87" s="27" t="n"/>
      <c r="B87" s="28" t="n"/>
      <c r="C87" s="29" t="n"/>
      <c r="D87" s="28" t="n"/>
      <c r="E87" s="9">
        <f>IF($C87="","",IF($J87="解約済み",0,IF($D87="毎月",$C87,IF($D87="2か月ごと",$C87/2,IF($D87="3か月ごと",$C87/3,IF($D87="半年ごと",$C87/6,IF($D87="毎年",$C87/12,$C87)))))))</f>
        <v/>
      </c>
      <c r="F87" s="9">
        <f>IF($E87="","",$E87*12)</f>
        <v/>
      </c>
      <c r="G87" s="30" t="n"/>
      <c r="H87" s="28" t="n"/>
      <c r="I87" s="28" t="n"/>
      <c r="J87" s="28" t="n"/>
      <c r="K87" s="9">
        <f>IF($F87="","",IF(OR($J87="解約候補",$J87="乗り換え"),$F87,0))</f>
        <v/>
      </c>
      <c r="L87" s="27" t="n"/>
      <c r="M87" s="10">
        <f>IF($A87="","",IF(OR($D87="半年ごと",$D87="毎年"),IF($G87="","",MONTH($G87)),""))</f>
        <v/>
      </c>
      <c r="N87" s="10">
        <f>IF($M87="","",IF($D87="半年ごと",IF($M87&gt;6,$M87-6,$M87+6),""))</f>
        <v/>
      </c>
      <c r="O87" s="9">
        <f>IF($A87="","",IF($C87="",0,IF($J87="解約済み",0,IF(OR($D87="半年ごと",$D87="毎年"),$C87,0))))</f>
        <v/>
      </c>
      <c r="P87" s="9">
        <f>IF($A87="","",IF(OR($D87="半年ごと",$D87="毎年"),0,IF($E87="",0,$E87)))</f>
        <v/>
      </c>
      <c r="Q87" s="10">
        <f>IF($F87="","",RANK($F87,$F$2:$F$201)+COUNTIF($F$2:$F87,$F87)-1)</f>
        <v/>
      </c>
    </row>
    <row r="88" hidden="1" ht="22" customHeight="1">
      <c r="A88" s="27" t="n"/>
      <c r="B88" s="28" t="n"/>
      <c r="C88" s="29" t="n"/>
      <c r="D88" s="28" t="n"/>
      <c r="E88" s="6">
        <f>IF($C88="","",IF($J88="解約済み",0,IF($D88="毎月",$C88,IF($D88="2か月ごと",$C88/2,IF($D88="3か月ごと",$C88/3,IF($D88="半年ごと",$C88/6,IF($D88="毎年",$C88/12,$C88)))))))</f>
        <v/>
      </c>
      <c r="F88" s="6">
        <f>IF($E88="","",$E88*12)</f>
        <v/>
      </c>
      <c r="G88" s="30" t="n"/>
      <c r="H88" s="28" t="n"/>
      <c r="I88" s="28" t="n"/>
      <c r="J88" s="28" t="n"/>
      <c r="K88" s="6">
        <f>IF($F88="","",IF(OR($J88="解約候補",$J88="乗り換え"),$F88,0))</f>
        <v/>
      </c>
      <c r="L88" s="27" t="n"/>
      <c r="M88" s="8">
        <f>IF($A88="","",IF(OR($D88="半年ごと",$D88="毎年"),IF($G88="","",MONTH($G88)),""))</f>
        <v/>
      </c>
      <c r="N88" s="8">
        <f>IF($M88="","",IF($D88="半年ごと",IF($M88&gt;6,$M88-6,$M88+6),""))</f>
        <v/>
      </c>
      <c r="O88" s="6">
        <f>IF($A88="","",IF($C88="",0,IF($J88="解約済み",0,IF(OR($D88="半年ごと",$D88="毎年"),$C88,0))))</f>
        <v/>
      </c>
      <c r="P88" s="6">
        <f>IF($A88="","",IF(OR($D88="半年ごと",$D88="毎年"),0,IF($E88="",0,$E88)))</f>
        <v/>
      </c>
      <c r="Q88" s="8">
        <f>IF($F88="","",RANK($F88,$F$2:$F$201)+COUNTIF($F$2:$F88,$F88)-1)</f>
        <v/>
      </c>
    </row>
    <row r="89" hidden="1" ht="22" customHeight="1">
      <c r="A89" s="27" t="n"/>
      <c r="B89" s="28" t="n"/>
      <c r="C89" s="29" t="n"/>
      <c r="D89" s="28" t="n"/>
      <c r="E89" s="9">
        <f>IF($C89="","",IF($J89="解約済み",0,IF($D89="毎月",$C89,IF($D89="2か月ごと",$C89/2,IF($D89="3か月ごと",$C89/3,IF($D89="半年ごと",$C89/6,IF($D89="毎年",$C89/12,$C89)))))))</f>
        <v/>
      </c>
      <c r="F89" s="9">
        <f>IF($E89="","",$E89*12)</f>
        <v/>
      </c>
      <c r="G89" s="30" t="n"/>
      <c r="H89" s="28" t="n"/>
      <c r="I89" s="28" t="n"/>
      <c r="J89" s="28" t="n"/>
      <c r="K89" s="9">
        <f>IF($F89="","",IF(OR($J89="解約候補",$J89="乗り換え"),$F89,0))</f>
        <v/>
      </c>
      <c r="L89" s="27" t="n"/>
      <c r="M89" s="10">
        <f>IF($A89="","",IF(OR($D89="半年ごと",$D89="毎年"),IF($G89="","",MONTH($G89)),""))</f>
        <v/>
      </c>
      <c r="N89" s="10">
        <f>IF($M89="","",IF($D89="半年ごと",IF($M89&gt;6,$M89-6,$M89+6),""))</f>
        <v/>
      </c>
      <c r="O89" s="9">
        <f>IF($A89="","",IF($C89="",0,IF($J89="解約済み",0,IF(OR($D89="半年ごと",$D89="毎年"),$C89,0))))</f>
        <v/>
      </c>
      <c r="P89" s="9">
        <f>IF($A89="","",IF(OR($D89="半年ごと",$D89="毎年"),0,IF($E89="",0,$E89)))</f>
        <v/>
      </c>
      <c r="Q89" s="10">
        <f>IF($F89="","",RANK($F89,$F$2:$F$201)+COUNTIF($F$2:$F89,$F89)-1)</f>
        <v/>
      </c>
    </row>
    <row r="90" hidden="1" ht="22" customHeight="1">
      <c r="A90" s="27" t="n"/>
      <c r="B90" s="28" t="n"/>
      <c r="C90" s="29" t="n"/>
      <c r="D90" s="28" t="n"/>
      <c r="E90" s="6">
        <f>IF($C90="","",IF($J90="解約済み",0,IF($D90="毎月",$C90,IF($D90="2か月ごと",$C90/2,IF($D90="3か月ごと",$C90/3,IF($D90="半年ごと",$C90/6,IF($D90="毎年",$C90/12,$C90)))))))</f>
        <v/>
      </c>
      <c r="F90" s="6">
        <f>IF($E90="","",$E90*12)</f>
        <v/>
      </c>
      <c r="G90" s="30" t="n"/>
      <c r="H90" s="28" t="n"/>
      <c r="I90" s="28" t="n"/>
      <c r="J90" s="28" t="n"/>
      <c r="K90" s="6">
        <f>IF($F90="","",IF(OR($J90="解約候補",$J90="乗り換え"),$F90,0))</f>
        <v/>
      </c>
      <c r="L90" s="27" t="n"/>
      <c r="M90" s="8">
        <f>IF($A90="","",IF(OR($D90="半年ごと",$D90="毎年"),IF($G90="","",MONTH($G90)),""))</f>
        <v/>
      </c>
      <c r="N90" s="8">
        <f>IF($M90="","",IF($D90="半年ごと",IF($M90&gt;6,$M90-6,$M90+6),""))</f>
        <v/>
      </c>
      <c r="O90" s="6">
        <f>IF($A90="","",IF($C90="",0,IF($J90="解約済み",0,IF(OR($D90="半年ごと",$D90="毎年"),$C90,0))))</f>
        <v/>
      </c>
      <c r="P90" s="6">
        <f>IF($A90="","",IF(OR($D90="半年ごと",$D90="毎年"),0,IF($E90="",0,$E90)))</f>
        <v/>
      </c>
      <c r="Q90" s="8">
        <f>IF($F90="","",RANK($F90,$F$2:$F$201)+COUNTIF($F$2:$F90,$F90)-1)</f>
        <v/>
      </c>
    </row>
    <row r="91" hidden="1" ht="22" customHeight="1">
      <c r="A91" s="27" t="n"/>
      <c r="B91" s="28" t="n"/>
      <c r="C91" s="29" t="n"/>
      <c r="D91" s="28" t="n"/>
      <c r="E91" s="9">
        <f>IF($C91="","",IF($J91="解約済み",0,IF($D91="毎月",$C91,IF($D91="2か月ごと",$C91/2,IF($D91="3か月ごと",$C91/3,IF($D91="半年ごと",$C91/6,IF($D91="毎年",$C91/12,$C91)))))))</f>
        <v/>
      </c>
      <c r="F91" s="9">
        <f>IF($E91="","",$E91*12)</f>
        <v/>
      </c>
      <c r="G91" s="30" t="n"/>
      <c r="H91" s="28" t="n"/>
      <c r="I91" s="28" t="n"/>
      <c r="J91" s="28" t="n"/>
      <c r="K91" s="9">
        <f>IF($F91="","",IF(OR($J91="解約候補",$J91="乗り換え"),$F91,0))</f>
        <v/>
      </c>
      <c r="L91" s="27" t="n"/>
      <c r="M91" s="10">
        <f>IF($A91="","",IF(OR($D91="半年ごと",$D91="毎年"),IF($G91="","",MONTH($G91)),""))</f>
        <v/>
      </c>
      <c r="N91" s="10">
        <f>IF($M91="","",IF($D91="半年ごと",IF($M91&gt;6,$M91-6,$M91+6),""))</f>
        <v/>
      </c>
      <c r="O91" s="9">
        <f>IF($A91="","",IF($C91="",0,IF($J91="解約済み",0,IF(OR($D91="半年ごと",$D91="毎年"),$C91,0))))</f>
        <v/>
      </c>
      <c r="P91" s="9">
        <f>IF($A91="","",IF(OR($D91="半年ごと",$D91="毎年"),0,IF($E91="",0,$E91)))</f>
        <v/>
      </c>
      <c r="Q91" s="10">
        <f>IF($F91="","",RANK($F91,$F$2:$F$201)+COUNTIF($F$2:$F91,$F91)-1)</f>
        <v/>
      </c>
    </row>
    <row r="92" hidden="1" ht="22" customHeight="1">
      <c r="A92" s="27" t="n"/>
      <c r="B92" s="28" t="n"/>
      <c r="C92" s="29" t="n"/>
      <c r="D92" s="28" t="n"/>
      <c r="E92" s="6">
        <f>IF($C92="","",IF($J92="解約済み",0,IF($D92="毎月",$C92,IF($D92="2か月ごと",$C92/2,IF($D92="3か月ごと",$C92/3,IF($D92="半年ごと",$C92/6,IF($D92="毎年",$C92/12,$C92)))))))</f>
        <v/>
      </c>
      <c r="F92" s="6">
        <f>IF($E92="","",$E92*12)</f>
        <v/>
      </c>
      <c r="G92" s="30" t="n"/>
      <c r="H92" s="28" t="n"/>
      <c r="I92" s="28" t="n"/>
      <c r="J92" s="28" t="n"/>
      <c r="K92" s="6">
        <f>IF($F92="","",IF(OR($J92="解約候補",$J92="乗り換え"),$F92,0))</f>
        <v/>
      </c>
      <c r="L92" s="27" t="n"/>
      <c r="M92" s="8">
        <f>IF($A92="","",IF(OR($D92="半年ごと",$D92="毎年"),IF($G92="","",MONTH($G92)),""))</f>
        <v/>
      </c>
      <c r="N92" s="8">
        <f>IF($M92="","",IF($D92="半年ごと",IF($M92&gt;6,$M92-6,$M92+6),""))</f>
        <v/>
      </c>
      <c r="O92" s="6">
        <f>IF($A92="","",IF($C92="",0,IF($J92="解約済み",0,IF(OR($D92="半年ごと",$D92="毎年"),$C92,0))))</f>
        <v/>
      </c>
      <c r="P92" s="6">
        <f>IF($A92="","",IF(OR($D92="半年ごと",$D92="毎年"),0,IF($E92="",0,$E92)))</f>
        <v/>
      </c>
      <c r="Q92" s="8">
        <f>IF($F92="","",RANK($F92,$F$2:$F$201)+COUNTIF($F$2:$F92,$F92)-1)</f>
        <v/>
      </c>
    </row>
    <row r="93" hidden="1" ht="22" customHeight="1">
      <c r="A93" s="27" t="n"/>
      <c r="B93" s="28" t="n"/>
      <c r="C93" s="29" t="n"/>
      <c r="D93" s="28" t="n"/>
      <c r="E93" s="9">
        <f>IF($C93="","",IF($J93="解約済み",0,IF($D93="毎月",$C93,IF($D93="2か月ごと",$C93/2,IF($D93="3か月ごと",$C93/3,IF($D93="半年ごと",$C93/6,IF($D93="毎年",$C93/12,$C93)))))))</f>
        <v/>
      </c>
      <c r="F93" s="9">
        <f>IF($E93="","",$E93*12)</f>
        <v/>
      </c>
      <c r="G93" s="30" t="n"/>
      <c r="H93" s="28" t="n"/>
      <c r="I93" s="28" t="n"/>
      <c r="J93" s="28" t="n"/>
      <c r="K93" s="9">
        <f>IF($F93="","",IF(OR($J93="解約候補",$J93="乗り換え"),$F93,0))</f>
        <v/>
      </c>
      <c r="L93" s="27" t="n"/>
      <c r="M93" s="10">
        <f>IF($A93="","",IF(OR($D93="半年ごと",$D93="毎年"),IF($G93="","",MONTH($G93)),""))</f>
        <v/>
      </c>
      <c r="N93" s="10">
        <f>IF($M93="","",IF($D93="半年ごと",IF($M93&gt;6,$M93-6,$M93+6),""))</f>
        <v/>
      </c>
      <c r="O93" s="9">
        <f>IF($A93="","",IF($C93="",0,IF($J93="解約済み",0,IF(OR($D93="半年ごと",$D93="毎年"),$C93,0))))</f>
        <v/>
      </c>
      <c r="P93" s="9">
        <f>IF($A93="","",IF(OR($D93="半年ごと",$D93="毎年"),0,IF($E93="",0,$E93)))</f>
        <v/>
      </c>
      <c r="Q93" s="10">
        <f>IF($F93="","",RANK($F93,$F$2:$F$201)+COUNTIF($F$2:$F93,$F93)-1)</f>
        <v/>
      </c>
    </row>
    <row r="94" hidden="1" ht="22" customHeight="1">
      <c r="A94" s="27" t="n"/>
      <c r="B94" s="28" t="n"/>
      <c r="C94" s="29" t="n"/>
      <c r="D94" s="28" t="n"/>
      <c r="E94" s="6">
        <f>IF($C94="","",IF($J94="解約済み",0,IF($D94="毎月",$C94,IF($D94="2か月ごと",$C94/2,IF($D94="3か月ごと",$C94/3,IF($D94="半年ごと",$C94/6,IF($D94="毎年",$C94/12,$C94)))))))</f>
        <v/>
      </c>
      <c r="F94" s="6">
        <f>IF($E94="","",$E94*12)</f>
        <v/>
      </c>
      <c r="G94" s="30" t="n"/>
      <c r="H94" s="28" t="n"/>
      <c r="I94" s="28" t="n"/>
      <c r="J94" s="28" t="n"/>
      <c r="K94" s="6">
        <f>IF($F94="","",IF(OR($J94="解約候補",$J94="乗り換え"),$F94,0))</f>
        <v/>
      </c>
      <c r="L94" s="27" t="n"/>
      <c r="M94" s="8">
        <f>IF($A94="","",IF(OR($D94="半年ごと",$D94="毎年"),IF($G94="","",MONTH($G94)),""))</f>
        <v/>
      </c>
      <c r="N94" s="8">
        <f>IF($M94="","",IF($D94="半年ごと",IF($M94&gt;6,$M94-6,$M94+6),""))</f>
        <v/>
      </c>
      <c r="O94" s="6">
        <f>IF($A94="","",IF($C94="",0,IF($J94="解約済み",0,IF(OR($D94="半年ごと",$D94="毎年"),$C94,0))))</f>
        <v/>
      </c>
      <c r="P94" s="6">
        <f>IF($A94="","",IF(OR($D94="半年ごと",$D94="毎年"),0,IF($E94="",0,$E94)))</f>
        <v/>
      </c>
      <c r="Q94" s="8">
        <f>IF($F94="","",RANK($F94,$F$2:$F$201)+COUNTIF($F$2:$F94,$F94)-1)</f>
        <v/>
      </c>
    </row>
    <row r="95" hidden="1" ht="22" customHeight="1">
      <c r="A95" s="27" t="n"/>
      <c r="B95" s="28" t="n"/>
      <c r="C95" s="29" t="n"/>
      <c r="D95" s="28" t="n"/>
      <c r="E95" s="9">
        <f>IF($C95="","",IF($J95="解約済み",0,IF($D95="毎月",$C95,IF($D95="2か月ごと",$C95/2,IF($D95="3か月ごと",$C95/3,IF($D95="半年ごと",$C95/6,IF($D95="毎年",$C95/12,$C95)))))))</f>
        <v/>
      </c>
      <c r="F95" s="9">
        <f>IF($E95="","",$E95*12)</f>
        <v/>
      </c>
      <c r="G95" s="30" t="n"/>
      <c r="H95" s="28" t="n"/>
      <c r="I95" s="28" t="n"/>
      <c r="J95" s="28" t="n"/>
      <c r="K95" s="9">
        <f>IF($F95="","",IF(OR($J95="解約候補",$J95="乗り換え"),$F95,0))</f>
        <v/>
      </c>
      <c r="L95" s="27" t="n"/>
      <c r="M95" s="10">
        <f>IF($A95="","",IF(OR($D95="半年ごと",$D95="毎年"),IF($G95="","",MONTH($G95)),""))</f>
        <v/>
      </c>
      <c r="N95" s="10">
        <f>IF($M95="","",IF($D95="半年ごと",IF($M95&gt;6,$M95-6,$M95+6),""))</f>
        <v/>
      </c>
      <c r="O95" s="9">
        <f>IF($A95="","",IF($C95="",0,IF($J95="解約済み",0,IF(OR($D95="半年ごと",$D95="毎年"),$C95,0))))</f>
        <v/>
      </c>
      <c r="P95" s="9">
        <f>IF($A95="","",IF(OR($D95="半年ごと",$D95="毎年"),0,IF($E95="",0,$E95)))</f>
        <v/>
      </c>
      <c r="Q95" s="10">
        <f>IF($F95="","",RANK($F95,$F$2:$F$201)+COUNTIF($F$2:$F95,$F95)-1)</f>
        <v/>
      </c>
    </row>
    <row r="96" hidden="1" ht="22" customHeight="1">
      <c r="A96" s="27" t="n"/>
      <c r="B96" s="28" t="n"/>
      <c r="C96" s="29" t="n"/>
      <c r="D96" s="28" t="n"/>
      <c r="E96" s="6">
        <f>IF($C96="","",IF($J96="解約済み",0,IF($D96="毎月",$C96,IF($D96="2か月ごと",$C96/2,IF($D96="3か月ごと",$C96/3,IF($D96="半年ごと",$C96/6,IF($D96="毎年",$C96/12,$C96)))))))</f>
        <v/>
      </c>
      <c r="F96" s="6">
        <f>IF($E96="","",$E96*12)</f>
        <v/>
      </c>
      <c r="G96" s="30" t="n"/>
      <c r="H96" s="28" t="n"/>
      <c r="I96" s="28" t="n"/>
      <c r="J96" s="28" t="n"/>
      <c r="K96" s="6">
        <f>IF($F96="","",IF(OR($J96="解約候補",$J96="乗り換え"),$F96,0))</f>
        <v/>
      </c>
      <c r="L96" s="27" t="n"/>
      <c r="M96" s="8">
        <f>IF($A96="","",IF(OR($D96="半年ごと",$D96="毎年"),IF($G96="","",MONTH($G96)),""))</f>
        <v/>
      </c>
      <c r="N96" s="8">
        <f>IF($M96="","",IF($D96="半年ごと",IF($M96&gt;6,$M96-6,$M96+6),""))</f>
        <v/>
      </c>
      <c r="O96" s="6">
        <f>IF($A96="","",IF($C96="",0,IF($J96="解約済み",0,IF(OR($D96="半年ごと",$D96="毎年"),$C96,0))))</f>
        <v/>
      </c>
      <c r="P96" s="6">
        <f>IF($A96="","",IF(OR($D96="半年ごと",$D96="毎年"),0,IF($E96="",0,$E96)))</f>
        <v/>
      </c>
      <c r="Q96" s="8">
        <f>IF($F96="","",RANK($F96,$F$2:$F$201)+COUNTIF($F$2:$F96,$F96)-1)</f>
        <v/>
      </c>
    </row>
    <row r="97" hidden="1" ht="22" customHeight="1">
      <c r="A97" s="27" t="n"/>
      <c r="B97" s="28" t="n"/>
      <c r="C97" s="29" t="n"/>
      <c r="D97" s="28" t="n"/>
      <c r="E97" s="9">
        <f>IF($C97="","",IF($J97="解約済み",0,IF($D97="毎月",$C97,IF($D97="2か月ごと",$C97/2,IF($D97="3か月ごと",$C97/3,IF($D97="半年ごと",$C97/6,IF($D97="毎年",$C97/12,$C97)))))))</f>
        <v/>
      </c>
      <c r="F97" s="9">
        <f>IF($E97="","",$E97*12)</f>
        <v/>
      </c>
      <c r="G97" s="30" t="n"/>
      <c r="H97" s="28" t="n"/>
      <c r="I97" s="28" t="n"/>
      <c r="J97" s="28" t="n"/>
      <c r="K97" s="9">
        <f>IF($F97="","",IF(OR($J97="解約候補",$J97="乗り換え"),$F97,0))</f>
        <v/>
      </c>
      <c r="L97" s="27" t="n"/>
      <c r="M97" s="10">
        <f>IF($A97="","",IF(OR($D97="半年ごと",$D97="毎年"),IF($G97="","",MONTH($G97)),""))</f>
        <v/>
      </c>
      <c r="N97" s="10">
        <f>IF($M97="","",IF($D97="半年ごと",IF($M97&gt;6,$M97-6,$M97+6),""))</f>
        <v/>
      </c>
      <c r="O97" s="9">
        <f>IF($A97="","",IF($C97="",0,IF($J97="解約済み",0,IF(OR($D97="半年ごと",$D97="毎年"),$C97,0))))</f>
        <v/>
      </c>
      <c r="P97" s="9">
        <f>IF($A97="","",IF(OR($D97="半年ごと",$D97="毎年"),0,IF($E97="",0,$E97)))</f>
        <v/>
      </c>
      <c r="Q97" s="10">
        <f>IF($F97="","",RANK($F97,$F$2:$F$201)+COUNTIF($F$2:$F97,$F97)-1)</f>
        <v/>
      </c>
    </row>
    <row r="98" hidden="1" ht="22" customHeight="1">
      <c r="A98" s="27" t="n"/>
      <c r="B98" s="28" t="n"/>
      <c r="C98" s="29" t="n"/>
      <c r="D98" s="28" t="n"/>
      <c r="E98" s="6">
        <f>IF($C98="","",IF($J98="解約済み",0,IF($D98="毎月",$C98,IF($D98="2か月ごと",$C98/2,IF($D98="3か月ごと",$C98/3,IF($D98="半年ごと",$C98/6,IF($D98="毎年",$C98/12,$C98)))))))</f>
        <v/>
      </c>
      <c r="F98" s="6">
        <f>IF($E98="","",$E98*12)</f>
        <v/>
      </c>
      <c r="G98" s="30" t="n"/>
      <c r="H98" s="28" t="n"/>
      <c r="I98" s="28" t="n"/>
      <c r="J98" s="28" t="n"/>
      <c r="K98" s="6">
        <f>IF($F98="","",IF(OR($J98="解約候補",$J98="乗り換え"),$F98,0))</f>
        <v/>
      </c>
      <c r="L98" s="27" t="n"/>
      <c r="M98" s="8">
        <f>IF($A98="","",IF(OR($D98="半年ごと",$D98="毎年"),IF($G98="","",MONTH($G98)),""))</f>
        <v/>
      </c>
      <c r="N98" s="8">
        <f>IF($M98="","",IF($D98="半年ごと",IF($M98&gt;6,$M98-6,$M98+6),""))</f>
        <v/>
      </c>
      <c r="O98" s="6">
        <f>IF($A98="","",IF($C98="",0,IF($J98="解約済み",0,IF(OR($D98="半年ごと",$D98="毎年"),$C98,0))))</f>
        <v/>
      </c>
      <c r="P98" s="6">
        <f>IF($A98="","",IF(OR($D98="半年ごと",$D98="毎年"),0,IF($E98="",0,$E98)))</f>
        <v/>
      </c>
      <c r="Q98" s="8">
        <f>IF($F98="","",RANK($F98,$F$2:$F$201)+COUNTIF($F$2:$F98,$F98)-1)</f>
        <v/>
      </c>
    </row>
    <row r="99" hidden="1" ht="22" customHeight="1">
      <c r="A99" s="27" t="n"/>
      <c r="B99" s="28" t="n"/>
      <c r="C99" s="29" t="n"/>
      <c r="D99" s="28" t="n"/>
      <c r="E99" s="9">
        <f>IF($C99="","",IF($J99="解約済み",0,IF($D99="毎月",$C99,IF($D99="2か月ごと",$C99/2,IF($D99="3か月ごと",$C99/3,IF($D99="半年ごと",$C99/6,IF($D99="毎年",$C99/12,$C99)))))))</f>
        <v/>
      </c>
      <c r="F99" s="9">
        <f>IF($E99="","",$E99*12)</f>
        <v/>
      </c>
      <c r="G99" s="30" t="n"/>
      <c r="H99" s="28" t="n"/>
      <c r="I99" s="28" t="n"/>
      <c r="J99" s="28" t="n"/>
      <c r="K99" s="9">
        <f>IF($F99="","",IF(OR($J99="解約候補",$J99="乗り換え"),$F99,0))</f>
        <v/>
      </c>
      <c r="L99" s="27" t="n"/>
      <c r="M99" s="10">
        <f>IF($A99="","",IF(OR($D99="半年ごと",$D99="毎年"),IF($G99="","",MONTH($G99)),""))</f>
        <v/>
      </c>
      <c r="N99" s="10">
        <f>IF($M99="","",IF($D99="半年ごと",IF($M99&gt;6,$M99-6,$M99+6),""))</f>
        <v/>
      </c>
      <c r="O99" s="9">
        <f>IF($A99="","",IF($C99="",0,IF($J99="解約済み",0,IF(OR($D99="半年ごと",$D99="毎年"),$C99,0))))</f>
        <v/>
      </c>
      <c r="P99" s="9">
        <f>IF($A99="","",IF(OR($D99="半年ごと",$D99="毎年"),0,IF($E99="",0,$E99)))</f>
        <v/>
      </c>
      <c r="Q99" s="10">
        <f>IF($F99="","",RANK($F99,$F$2:$F$201)+COUNTIF($F$2:$F99,$F99)-1)</f>
        <v/>
      </c>
    </row>
    <row r="100" hidden="1" ht="22" customHeight="1">
      <c r="A100" s="27" t="n"/>
      <c r="B100" s="28" t="n"/>
      <c r="C100" s="29" t="n"/>
      <c r="D100" s="28" t="n"/>
      <c r="E100" s="6">
        <f>IF($C100="","",IF($J100="解約済み",0,IF($D100="毎月",$C100,IF($D100="2か月ごと",$C100/2,IF($D100="3か月ごと",$C100/3,IF($D100="半年ごと",$C100/6,IF($D100="毎年",$C100/12,$C100)))))))</f>
        <v/>
      </c>
      <c r="F100" s="6">
        <f>IF($E100="","",$E100*12)</f>
        <v/>
      </c>
      <c r="G100" s="30" t="n"/>
      <c r="H100" s="28" t="n"/>
      <c r="I100" s="28" t="n"/>
      <c r="J100" s="28" t="n"/>
      <c r="K100" s="6">
        <f>IF($F100="","",IF(OR($J100="解約候補",$J100="乗り換え"),$F100,0))</f>
        <v/>
      </c>
      <c r="L100" s="27" t="n"/>
      <c r="M100" s="8">
        <f>IF($A100="","",IF(OR($D100="半年ごと",$D100="毎年"),IF($G100="","",MONTH($G100)),""))</f>
        <v/>
      </c>
      <c r="N100" s="8">
        <f>IF($M100="","",IF($D100="半年ごと",IF($M100&gt;6,$M100-6,$M100+6),""))</f>
        <v/>
      </c>
      <c r="O100" s="6">
        <f>IF($A100="","",IF($C100="",0,IF($J100="解約済み",0,IF(OR($D100="半年ごと",$D100="毎年"),$C100,0))))</f>
        <v/>
      </c>
      <c r="P100" s="6">
        <f>IF($A100="","",IF(OR($D100="半年ごと",$D100="毎年"),0,IF($E100="",0,$E100)))</f>
        <v/>
      </c>
      <c r="Q100" s="8">
        <f>IF($F100="","",RANK($F100,$F$2:$F$201)+COUNTIF($F$2:$F100,$F100)-1)</f>
        <v/>
      </c>
    </row>
    <row r="101" hidden="1" ht="22" customHeight="1">
      <c r="A101" s="27" t="n"/>
      <c r="B101" s="28" t="n"/>
      <c r="C101" s="29" t="n"/>
      <c r="D101" s="28" t="n"/>
      <c r="E101" s="9">
        <f>IF($C101="","",IF($J101="解約済み",0,IF($D101="毎月",$C101,IF($D101="2か月ごと",$C101/2,IF($D101="3か月ごと",$C101/3,IF($D101="半年ごと",$C101/6,IF($D101="毎年",$C101/12,$C101)))))))</f>
        <v/>
      </c>
      <c r="F101" s="9">
        <f>IF($E101="","",$E101*12)</f>
        <v/>
      </c>
      <c r="G101" s="30" t="n"/>
      <c r="H101" s="28" t="n"/>
      <c r="I101" s="28" t="n"/>
      <c r="J101" s="28" t="n"/>
      <c r="K101" s="9">
        <f>IF($F101="","",IF(OR($J101="解約候補",$J101="乗り換え"),$F101,0))</f>
        <v/>
      </c>
      <c r="L101" s="27" t="n"/>
      <c r="M101" s="10">
        <f>IF($A101="","",IF(OR($D101="半年ごと",$D101="毎年"),IF($G101="","",MONTH($G101)),""))</f>
        <v/>
      </c>
      <c r="N101" s="10">
        <f>IF($M101="","",IF($D101="半年ごと",IF($M101&gt;6,$M101-6,$M101+6),""))</f>
        <v/>
      </c>
      <c r="O101" s="9">
        <f>IF($A101="","",IF($C101="",0,IF($J101="解約済み",0,IF(OR($D101="半年ごと",$D101="毎年"),$C101,0))))</f>
        <v/>
      </c>
      <c r="P101" s="9">
        <f>IF($A101="","",IF(OR($D101="半年ごと",$D101="毎年"),0,IF($E101="",0,$E101)))</f>
        <v/>
      </c>
      <c r="Q101" s="10">
        <f>IF($F101="","",RANK($F101,$F$2:$F$201)+COUNTIF($F$2:$F101,$F101)-1)</f>
        <v/>
      </c>
    </row>
    <row r="102" hidden="1" ht="22" customHeight="1">
      <c r="A102" s="27" t="n"/>
      <c r="B102" s="28" t="n"/>
      <c r="C102" s="29" t="n"/>
      <c r="D102" s="28" t="n"/>
      <c r="E102" s="6">
        <f>IF($C102="","",IF($J102="解約済み",0,IF($D102="毎月",$C102,IF($D102="2か月ごと",$C102/2,IF($D102="3か月ごと",$C102/3,IF($D102="半年ごと",$C102/6,IF($D102="毎年",$C102/12,$C102)))))))</f>
        <v/>
      </c>
      <c r="F102" s="6">
        <f>IF($E102="","",$E102*12)</f>
        <v/>
      </c>
      <c r="G102" s="30" t="n"/>
      <c r="H102" s="28" t="n"/>
      <c r="I102" s="28" t="n"/>
      <c r="J102" s="28" t="n"/>
      <c r="K102" s="6">
        <f>IF($F102="","",IF(OR($J102="解約候補",$J102="乗り換え"),$F102,0))</f>
        <v/>
      </c>
      <c r="L102" s="27" t="n"/>
      <c r="M102" s="8">
        <f>IF($A102="","",IF(OR($D102="半年ごと",$D102="毎年"),IF($G102="","",MONTH($G102)),""))</f>
        <v/>
      </c>
      <c r="N102" s="8">
        <f>IF($M102="","",IF($D102="半年ごと",IF($M102&gt;6,$M102-6,$M102+6),""))</f>
        <v/>
      </c>
      <c r="O102" s="6">
        <f>IF($A102="","",IF($C102="",0,IF($J102="解約済み",0,IF(OR($D102="半年ごと",$D102="毎年"),$C102,0))))</f>
        <v/>
      </c>
      <c r="P102" s="6">
        <f>IF($A102="","",IF(OR($D102="半年ごと",$D102="毎年"),0,IF($E102="",0,$E102)))</f>
        <v/>
      </c>
      <c r="Q102" s="8">
        <f>IF($F102="","",RANK($F102,$F$2:$F$201)+COUNTIF($F$2:$F102,$F102)-1)</f>
        <v/>
      </c>
    </row>
    <row r="103" hidden="1" ht="22" customHeight="1">
      <c r="A103" s="27" t="n"/>
      <c r="B103" s="28" t="n"/>
      <c r="C103" s="29" t="n"/>
      <c r="D103" s="28" t="n"/>
      <c r="E103" s="9">
        <f>IF($C103="","",IF($J103="解約済み",0,IF($D103="毎月",$C103,IF($D103="2か月ごと",$C103/2,IF($D103="3か月ごと",$C103/3,IF($D103="半年ごと",$C103/6,IF($D103="毎年",$C103/12,$C103)))))))</f>
        <v/>
      </c>
      <c r="F103" s="9">
        <f>IF($E103="","",$E103*12)</f>
        <v/>
      </c>
      <c r="G103" s="30" t="n"/>
      <c r="H103" s="28" t="n"/>
      <c r="I103" s="28" t="n"/>
      <c r="J103" s="28" t="n"/>
      <c r="K103" s="9">
        <f>IF($F103="","",IF(OR($J103="解約候補",$J103="乗り換え"),$F103,0))</f>
        <v/>
      </c>
      <c r="L103" s="27" t="n"/>
      <c r="M103" s="10">
        <f>IF($A103="","",IF(OR($D103="半年ごと",$D103="毎年"),IF($G103="","",MONTH($G103)),""))</f>
        <v/>
      </c>
      <c r="N103" s="10">
        <f>IF($M103="","",IF($D103="半年ごと",IF($M103&gt;6,$M103-6,$M103+6),""))</f>
        <v/>
      </c>
      <c r="O103" s="9">
        <f>IF($A103="","",IF($C103="",0,IF($J103="解約済み",0,IF(OR($D103="半年ごと",$D103="毎年"),$C103,0))))</f>
        <v/>
      </c>
      <c r="P103" s="9">
        <f>IF($A103="","",IF(OR($D103="半年ごと",$D103="毎年"),0,IF($E103="",0,$E103)))</f>
        <v/>
      </c>
      <c r="Q103" s="10">
        <f>IF($F103="","",RANK($F103,$F$2:$F$201)+COUNTIF($F$2:$F103,$F103)-1)</f>
        <v/>
      </c>
    </row>
    <row r="104" hidden="1" ht="22" customHeight="1">
      <c r="A104" s="27" t="n"/>
      <c r="B104" s="28" t="n"/>
      <c r="C104" s="29" t="n"/>
      <c r="D104" s="28" t="n"/>
      <c r="E104" s="6">
        <f>IF($C104="","",IF($J104="解約済み",0,IF($D104="毎月",$C104,IF($D104="2か月ごと",$C104/2,IF($D104="3か月ごと",$C104/3,IF($D104="半年ごと",$C104/6,IF($D104="毎年",$C104/12,$C104)))))))</f>
        <v/>
      </c>
      <c r="F104" s="6">
        <f>IF($E104="","",$E104*12)</f>
        <v/>
      </c>
      <c r="G104" s="30" t="n"/>
      <c r="H104" s="28" t="n"/>
      <c r="I104" s="28" t="n"/>
      <c r="J104" s="28" t="n"/>
      <c r="K104" s="6">
        <f>IF($F104="","",IF(OR($J104="解約候補",$J104="乗り換え"),$F104,0))</f>
        <v/>
      </c>
      <c r="L104" s="27" t="n"/>
      <c r="M104" s="8">
        <f>IF($A104="","",IF(OR($D104="半年ごと",$D104="毎年"),IF($G104="","",MONTH($G104)),""))</f>
        <v/>
      </c>
      <c r="N104" s="8">
        <f>IF($M104="","",IF($D104="半年ごと",IF($M104&gt;6,$M104-6,$M104+6),""))</f>
        <v/>
      </c>
      <c r="O104" s="6">
        <f>IF($A104="","",IF($C104="",0,IF($J104="解約済み",0,IF(OR($D104="半年ごと",$D104="毎年"),$C104,0))))</f>
        <v/>
      </c>
      <c r="P104" s="6">
        <f>IF($A104="","",IF(OR($D104="半年ごと",$D104="毎年"),0,IF($E104="",0,$E104)))</f>
        <v/>
      </c>
      <c r="Q104" s="8">
        <f>IF($F104="","",RANK($F104,$F$2:$F$201)+COUNTIF($F$2:$F104,$F104)-1)</f>
        <v/>
      </c>
    </row>
    <row r="105" hidden="1" ht="22" customHeight="1">
      <c r="A105" s="27" t="n"/>
      <c r="B105" s="28" t="n"/>
      <c r="C105" s="29" t="n"/>
      <c r="D105" s="28" t="n"/>
      <c r="E105" s="9">
        <f>IF($C105="","",IF($J105="解約済み",0,IF($D105="毎月",$C105,IF($D105="2か月ごと",$C105/2,IF($D105="3か月ごと",$C105/3,IF($D105="半年ごと",$C105/6,IF($D105="毎年",$C105/12,$C105)))))))</f>
        <v/>
      </c>
      <c r="F105" s="9">
        <f>IF($E105="","",$E105*12)</f>
        <v/>
      </c>
      <c r="G105" s="30" t="n"/>
      <c r="H105" s="28" t="n"/>
      <c r="I105" s="28" t="n"/>
      <c r="J105" s="28" t="n"/>
      <c r="K105" s="9">
        <f>IF($F105="","",IF(OR($J105="解約候補",$J105="乗り換え"),$F105,0))</f>
        <v/>
      </c>
      <c r="L105" s="27" t="n"/>
      <c r="M105" s="10">
        <f>IF($A105="","",IF(OR($D105="半年ごと",$D105="毎年"),IF($G105="","",MONTH($G105)),""))</f>
        <v/>
      </c>
      <c r="N105" s="10">
        <f>IF($M105="","",IF($D105="半年ごと",IF($M105&gt;6,$M105-6,$M105+6),""))</f>
        <v/>
      </c>
      <c r="O105" s="9">
        <f>IF($A105="","",IF($C105="",0,IF($J105="解約済み",0,IF(OR($D105="半年ごと",$D105="毎年"),$C105,0))))</f>
        <v/>
      </c>
      <c r="P105" s="9">
        <f>IF($A105="","",IF(OR($D105="半年ごと",$D105="毎年"),0,IF($E105="",0,$E105)))</f>
        <v/>
      </c>
      <c r="Q105" s="10">
        <f>IF($F105="","",RANK($F105,$F$2:$F$201)+COUNTIF($F$2:$F105,$F105)-1)</f>
        <v/>
      </c>
    </row>
    <row r="106" hidden="1" ht="22" customHeight="1">
      <c r="A106" s="27" t="n"/>
      <c r="B106" s="28" t="n"/>
      <c r="C106" s="29" t="n"/>
      <c r="D106" s="28" t="n"/>
      <c r="E106" s="6">
        <f>IF($C106="","",IF($J106="解約済み",0,IF($D106="毎月",$C106,IF($D106="2か月ごと",$C106/2,IF($D106="3か月ごと",$C106/3,IF($D106="半年ごと",$C106/6,IF($D106="毎年",$C106/12,$C106)))))))</f>
        <v/>
      </c>
      <c r="F106" s="6">
        <f>IF($E106="","",$E106*12)</f>
        <v/>
      </c>
      <c r="G106" s="30" t="n"/>
      <c r="H106" s="28" t="n"/>
      <c r="I106" s="28" t="n"/>
      <c r="J106" s="28" t="n"/>
      <c r="K106" s="6">
        <f>IF($F106="","",IF(OR($J106="解約候補",$J106="乗り換え"),$F106,0))</f>
        <v/>
      </c>
      <c r="L106" s="27" t="n"/>
      <c r="M106" s="8">
        <f>IF($A106="","",IF(OR($D106="半年ごと",$D106="毎年"),IF($G106="","",MONTH($G106)),""))</f>
        <v/>
      </c>
      <c r="N106" s="8">
        <f>IF($M106="","",IF($D106="半年ごと",IF($M106&gt;6,$M106-6,$M106+6),""))</f>
        <v/>
      </c>
      <c r="O106" s="6">
        <f>IF($A106="","",IF($C106="",0,IF($J106="解約済み",0,IF(OR($D106="半年ごと",$D106="毎年"),$C106,0))))</f>
        <v/>
      </c>
      <c r="P106" s="6">
        <f>IF($A106="","",IF(OR($D106="半年ごと",$D106="毎年"),0,IF($E106="",0,$E106)))</f>
        <v/>
      </c>
      <c r="Q106" s="8">
        <f>IF($F106="","",RANK($F106,$F$2:$F$201)+COUNTIF($F$2:$F106,$F106)-1)</f>
        <v/>
      </c>
    </row>
    <row r="107" hidden="1" ht="22" customHeight="1">
      <c r="A107" s="27" t="n"/>
      <c r="B107" s="28" t="n"/>
      <c r="C107" s="29" t="n"/>
      <c r="D107" s="28" t="n"/>
      <c r="E107" s="9">
        <f>IF($C107="","",IF($J107="解約済み",0,IF($D107="毎月",$C107,IF($D107="2か月ごと",$C107/2,IF($D107="3か月ごと",$C107/3,IF($D107="半年ごと",$C107/6,IF($D107="毎年",$C107/12,$C107)))))))</f>
        <v/>
      </c>
      <c r="F107" s="9">
        <f>IF($E107="","",$E107*12)</f>
        <v/>
      </c>
      <c r="G107" s="30" t="n"/>
      <c r="H107" s="28" t="n"/>
      <c r="I107" s="28" t="n"/>
      <c r="J107" s="28" t="n"/>
      <c r="K107" s="9">
        <f>IF($F107="","",IF(OR($J107="解約候補",$J107="乗り換え"),$F107,0))</f>
        <v/>
      </c>
      <c r="L107" s="27" t="n"/>
      <c r="M107" s="10">
        <f>IF($A107="","",IF(OR($D107="半年ごと",$D107="毎年"),IF($G107="","",MONTH($G107)),""))</f>
        <v/>
      </c>
      <c r="N107" s="10">
        <f>IF($M107="","",IF($D107="半年ごと",IF($M107&gt;6,$M107-6,$M107+6),""))</f>
        <v/>
      </c>
      <c r="O107" s="9">
        <f>IF($A107="","",IF($C107="",0,IF($J107="解約済み",0,IF(OR($D107="半年ごと",$D107="毎年"),$C107,0))))</f>
        <v/>
      </c>
      <c r="P107" s="9">
        <f>IF($A107="","",IF(OR($D107="半年ごと",$D107="毎年"),0,IF($E107="",0,$E107)))</f>
        <v/>
      </c>
      <c r="Q107" s="10">
        <f>IF($F107="","",RANK($F107,$F$2:$F$201)+COUNTIF($F$2:$F107,$F107)-1)</f>
        <v/>
      </c>
    </row>
    <row r="108" hidden="1" ht="22" customHeight="1">
      <c r="A108" s="27" t="n"/>
      <c r="B108" s="28" t="n"/>
      <c r="C108" s="29" t="n"/>
      <c r="D108" s="28" t="n"/>
      <c r="E108" s="6">
        <f>IF($C108="","",IF($J108="解約済み",0,IF($D108="毎月",$C108,IF($D108="2か月ごと",$C108/2,IF($D108="3か月ごと",$C108/3,IF($D108="半年ごと",$C108/6,IF($D108="毎年",$C108/12,$C108)))))))</f>
        <v/>
      </c>
      <c r="F108" s="6">
        <f>IF($E108="","",$E108*12)</f>
        <v/>
      </c>
      <c r="G108" s="30" t="n"/>
      <c r="H108" s="28" t="n"/>
      <c r="I108" s="28" t="n"/>
      <c r="J108" s="28" t="n"/>
      <c r="K108" s="6">
        <f>IF($F108="","",IF(OR($J108="解約候補",$J108="乗り換え"),$F108,0))</f>
        <v/>
      </c>
      <c r="L108" s="27" t="n"/>
      <c r="M108" s="8">
        <f>IF($A108="","",IF(OR($D108="半年ごと",$D108="毎年"),IF($G108="","",MONTH($G108)),""))</f>
        <v/>
      </c>
      <c r="N108" s="8">
        <f>IF($M108="","",IF($D108="半年ごと",IF($M108&gt;6,$M108-6,$M108+6),""))</f>
        <v/>
      </c>
      <c r="O108" s="6">
        <f>IF($A108="","",IF($C108="",0,IF($J108="解約済み",0,IF(OR($D108="半年ごと",$D108="毎年"),$C108,0))))</f>
        <v/>
      </c>
      <c r="P108" s="6">
        <f>IF($A108="","",IF(OR($D108="半年ごと",$D108="毎年"),0,IF($E108="",0,$E108)))</f>
        <v/>
      </c>
      <c r="Q108" s="8">
        <f>IF($F108="","",RANK($F108,$F$2:$F$201)+COUNTIF($F$2:$F108,$F108)-1)</f>
        <v/>
      </c>
    </row>
    <row r="109" hidden="1" ht="22" customHeight="1">
      <c r="A109" s="27" t="n"/>
      <c r="B109" s="28" t="n"/>
      <c r="C109" s="29" t="n"/>
      <c r="D109" s="28" t="n"/>
      <c r="E109" s="9">
        <f>IF($C109="","",IF($J109="解約済み",0,IF($D109="毎月",$C109,IF($D109="2か月ごと",$C109/2,IF($D109="3か月ごと",$C109/3,IF($D109="半年ごと",$C109/6,IF($D109="毎年",$C109/12,$C109)))))))</f>
        <v/>
      </c>
      <c r="F109" s="9">
        <f>IF($E109="","",$E109*12)</f>
        <v/>
      </c>
      <c r="G109" s="30" t="n"/>
      <c r="H109" s="28" t="n"/>
      <c r="I109" s="28" t="n"/>
      <c r="J109" s="28" t="n"/>
      <c r="K109" s="9">
        <f>IF($F109="","",IF(OR($J109="解約候補",$J109="乗り換え"),$F109,0))</f>
        <v/>
      </c>
      <c r="L109" s="27" t="n"/>
      <c r="M109" s="10">
        <f>IF($A109="","",IF(OR($D109="半年ごと",$D109="毎年"),IF($G109="","",MONTH($G109)),""))</f>
        <v/>
      </c>
      <c r="N109" s="10">
        <f>IF($M109="","",IF($D109="半年ごと",IF($M109&gt;6,$M109-6,$M109+6),""))</f>
        <v/>
      </c>
      <c r="O109" s="9">
        <f>IF($A109="","",IF($C109="",0,IF($J109="解約済み",0,IF(OR($D109="半年ごと",$D109="毎年"),$C109,0))))</f>
        <v/>
      </c>
      <c r="P109" s="9">
        <f>IF($A109="","",IF(OR($D109="半年ごと",$D109="毎年"),0,IF($E109="",0,$E109)))</f>
        <v/>
      </c>
      <c r="Q109" s="10">
        <f>IF($F109="","",RANK($F109,$F$2:$F$201)+COUNTIF($F$2:$F109,$F109)-1)</f>
        <v/>
      </c>
    </row>
    <row r="110" hidden="1" ht="22" customHeight="1">
      <c r="A110" s="27" t="n"/>
      <c r="B110" s="28" t="n"/>
      <c r="C110" s="29" t="n"/>
      <c r="D110" s="28" t="n"/>
      <c r="E110" s="6">
        <f>IF($C110="","",IF($J110="解約済み",0,IF($D110="毎月",$C110,IF($D110="2か月ごと",$C110/2,IF($D110="3か月ごと",$C110/3,IF($D110="半年ごと",$C110/6,IF($D110="毎年",$C110/12,$C110)))))))</f>
        <v/>
      </c>
      <c r="F110" s="6">
        <f>IF($E110="","",$E110*12)</f>
        <v/>
      </c>
      <c r="G110" s="30" t="n"/>
      <c r="H110" s="28" t="n"/>
      <c r="I110" s="28" t="n"/>
      <c r="J110" s="28" t="n"/>
      <c r="K110" s="6">
        <f>IF($F110="","",IF(OR($J110="解約候補",$J110="乗り換え"),$F110,0))</f>
        <v/>
      </c>
      <c r="L110" s="27" t="n"/>
      <c r="M110" s="8">
        <f>IF($A110="","",IF(OR($D110="半年ごと",$D110="毎年"),IF($G110="","",MONTH($G110)),""))</f>
        <v/>
      </c>
      <c r="N110" s="8">
        <f>IF($M110="","",IF($D110="半年ごと",IF($M110&gt;6,$M110-6,$M110+6),""))</f>
        <v/>
      </c>
      <c r="O110" s="6">
        <f>IF($A110="","",IF($C110="",0,IF($J110="解約済み",0,IF(OR($D110="半年ごと",$D110="毎年"),$C110,0))))</f>
        <v/>
      </c>
      <c r="P110" s="6">
        <f>IF($A110="","",IF(OR($D110="半年ごと",$D110="毎年"),0,IF($E110="",0,$E110)))</f>
        <v/>
      </c>
      <c r="Q110" s="8">
        <f>IF($F110="","",RANK($F110,$F$2:$F$201)+COUNTIF($F$2:$F110,$F110)-1)</f>
        <v/>
      </c>
    </row>
    <row r="111" hidden="1" ht="22" customHeight="1">
      <c r="A111" s="27" t="n"/>
      <c r="B111" s="28" t="n"/>
      <c r="C111" s="29" t="n"/>
      <c r="D111" s="28" t="n"/>
      <c r="E111" s="9">
        <f>IF($C111="","",IF($J111="解約済み",0,IF($D111="毎月",$C111,IF($D111="2か月ごと",$C111/2,IF($D111="3か月ごと",$C111/3,IF($D111="半年ごと",$C111/6,IF($D111="毎年",$C111/12,$C111)))))))</f>
        <v/>
      </c>
      <c r="F111" s="9">
        <f>IF($E111="","",$E111*12)</f>
        <v/>
      </c>
      <c r="G111" s="30" t="n"/>
      <c r="H111" s="28" t="n"/>
      <c r="I111" s="28" t="n"/>
      <c r="J111" s="28" t="n"/>
      <c r="K111" s="9">
        <f>IF($F111="","",IF(OR($J111="解約候補",$J111="乗り換え"),$F111,0))</f>
        <v/>
      </c>
      <c r="L111" s="27" t="n"/>
      <c r="M111" s="10">
        <f>IF($A111="","",IF(OR($D111="半年ごと",$D111="毎年"),IF($G111="","",MONTH($G111)),""))</f>
        <v/>
      </c>
      <c r="N111" s="10">
        <f>IF($M111="","",IF($D111="半年ごと",IF($M111&gt;6,$M111-6,$M111+6),""))</f>
        <v/>
      </c>
      <c r="O111" s="9">
        <f>IF($A111="","",IF($C111="",0,IF($J111="解約済み",0,IF(OR($D111="半年ごと",$D111="毎年"),$C111,0))))</f>
        <v/>
      </c>
      <c r="P111" s="9">
        <f>IF($A111="","",IF(OR($D111="半年ごと",$D111="毎年"),0,IF($E111="",0,$E111)))</f>
        <v/>
      </c>
      <c r="Q111" s="10">
        <f>IF($F111="","",RANK($F111,$F$2:$F$201)+COUNTIF($F$2:$F111,$F111)-1)</f>
        <v/>
      </c>
    </row>
    <row r="112" hidden="1" ht="22" customHeight="1">
      <c r="A112" s="27" t="n"/>
      <c r="B112" s="28" t="n"/>
      <c r="C112" s="29" t="n"/>
      <c r="D112" s="28" t="n"/>
      <c r="E112" s="6">
        <f>IF($C112="","",IF($J112="解約済み",0,IF($D112="毎月",$C112,IF($D112="2か月ごと",$C112/2,IF($D112="3か月ごと",$C112/3,IF($D112="半年ごと",$C112/6,IF($D112="毎年",$C112/12,$C112)))))))</f>
        <v/>
      </c>
      <c r="F112" s="6">
        <f>IF($E112="","",$E112*12)</f>
        <v/>
      </c>
      <c r="G112" s="30" t="n"/>
      <c r="H112" s="28" t="n"/>
      <c r="I112" s="28" t="n"/>
      <c r="J112" s="28" t="n"/>
      <c r="K112" s="6">
        <f>IF($F112="","",IF(OR($J112="解約候補",$J112="乗り換え"),$F112,0))</f>
        <v/>
      </c>
      <c r="L112" s="27" t="n"/>
      <c r="M112" s="8">
        <f>IF($A112="","",IF(OR($D112="半年ごと",$D112="毎年"),IF($G112="","",MONTH($G112)),""))</f>
        <v/>
      </c>
      <c r="N112" s="8">
        <f>IF($M112="","",IF($D112="半年ごと",IF($M112&gt;6,$M112-6,$M112+6),""))</f>
        <v/>
      </c>
      <c r="O112" s="6">
        <f>IF($A112="","",IF($C112="",0,IF($J112="解約済み",0,IF(OR($D112="半年ごと",$D112="毎年"),$C112,0))))</f>
        <v/>
      </c>
      <c r="P112" s="6">
        <f>IF($A112="","",IF(OR($D112="半年ごと",$D112="毎年"),0,IF($E112="",0,$E112)))</f>
        <v/>
      </c>
      <c r="Q112" s="8">
        <f>IF($F112="","",RANK($F112,$F$2:$F$201)+COUNTIF($F$2:$F112,$F112)-1)</f>
        <v/>
      </c>
    </row>
    <row r="113" hidden="1" ht="22" customHeight="1">
      <c r="A113" s="27" t="n"/>
      <c r="B113" s="28" t="n"/>
      <c r="C113" s="29" t="n"/>
      <c r="D113" s="28" t="n"/>
      <c r="E113" s="9">
        <f>IF($C113="","",IF($J113="解約済み",0,IF($D113="毎月",$C113,IF($D113="2か月ごと",$C113/2,IF($D113="3か月ごと",$C113/3,IF($D113="半年ごと",$C113/6,IF($D113="毎年",$C113/12,$C113)))))))</f>
        <v/>
      </c>
      <c r="F113" s="9">
        <f>IF($E113="","",$E113*12)</f>
        <v/>
      </c>
      <c r="G113" s="30" t="n"/>
      <c r="H113" s="28" t="n"/>
      <c r="I113" s="28" t="n"/>
      <c r="J113" s="28" t="n"/>
      <c r="K113" s="9">
        <f>IF($F113="","",IF(OR($J113="解約候補",$J113="乗り換え"),$F113,0))</f>
        <v/>
      </c>
      <c r="L113" s="27" t="n"/>
      <c r="M113" s="10">
        <f>IF($A113="","",IF(OR($D113="半年ごと",$D113="毎年"),IF($G113="","",MONTH($G113)),""))</f>
        <v/>
      </c>
      <c r="N113" s="10">
        <f>IF($M113="","",IF($D113="半年ごと",IF($M113&gt;6,$M113-6,$M113+6),""))</f>
        <v/>
      </c>
      <c r="O113" s="9">
        <f>IF($A113="","",IF($C113="",0,IF($J113="解約済み",0,IF(OR($D113="半年ごと",$D113="毎年"),$C113,0))))</f>
        <v/>
      </c>
      <c r="P113" s="9">
        <f>IF($A113="","",IF(OR($D113="半年ごと",$D113="毎年"),0,IF($E113="",0,$E113)))</f>
        <v/>
      </c>
      <c r="Q113" s="10">
        <f>IF($F113="","",RANK($F113,$F$2:$F$201)+COUNTIF($F$2:$F113,$F113)-1)</f>
        <v/>
      </c>
    </row>
    <row r="114" hidden="1" ht="22" customHeight="1">
      <c r="A114" s="27" t="n"/>
      <c r="B114" s="28" t="n"/>
      <c r="C114" s="29" t="n"/>
      <c r="D114" s="28" t="n"/>
      <c r="E114" s="6">
        <f>IF($C114="","",IF($J114="解約済み",0,IF($D114="毎月",$C114,IF($D114="2か月ごと",$C114/2,IF($D114="3か月ごと",$C114/3,IF($D114="半年ごと",$C114/6,IF($D114="毎年",$C114/12,$C114)))))))</f>
        <v/>
      </c>
      <c r="F114" s="6">
        <f>IF($E114="","",$E114*12)</f>
        <v/>
      </c>
      <c r="G114" s="30" t="n"/>
      <c r="H114" s="28" t="n"/>
      <c r="I114" s="28" t="n"/>
      <c r="J114" s="28" t="n"/>
      <c r="K114" s="6">
        <f>IF($F114="","",IF(OR($J114="解約候補",$J114="乗り換え"),$F114,0))</f>
        <v/>
      </c>
      <c r="L114" s="27" t="n"/>
      <c r="M114" s="8">
        <f>IF($A114="","",IF(OR($D114="半年ごと",$D114="毎年"),IF($G114="","",MONTH($G114)),""))</f>
        <v/>
      </c>
      <c r="N114" s="8">
        <f>IF($M114="","",IF($D114="半年ごと",IF($M114&gt;6,$M114-6,$M114+6),""))</f>
        <v/>
      </c>
      <c r="O114" s="6">
        <f>IF($A114="","",IF($C114="",0,IF($J114="解約済み",0,IF(OR($D114="半年ごと",$D114="毎年"),$C114,0))))</f>
        <v/>
      </c>
      <c r="P114" s="6">
        <f>IF($A114="","",IF(OR($D114="半年ごと",$D114="毎年"),0,IF($E114="",0,$E114)))</f>
        <v/>
      </c>
      <c r="Q114" s="8">
        <f>IF($F114="","",RANK($F114,$F$2:$F$201)+COUNTIF($F$2:$F114,$F114)-1)</f>
        <v/>
      </c>
    </row>
    <row r="115" hidden="1" ht="22" customHeight="1">
      <c r="A115" s="27" t="n"/>
      <c r="B115" s="28" t="n"/>
      <c r="C115" s="29" t="n"/>
      <c r="D115" s="28" t="n"/>
      <c r="E115" s="9">
        <f>IF($C115="","",IF($J115="解約済み",0,IF($D115="毎月",$C115,IF($D115="2か月ごと",$C115/2,IF($D115="3か月ごと",$C115/3,IF($D115="半年ごと",$C115/6,IF($D115="毎年",$C115/12,$C115)))))))</f>
        <v/>
      </c>
      <c r="F115" s="9">
        <f>IF($E115="","",$E115*12)</f>
        <v/>
      </c>
      <c r="G115" s="30" t="n"/>
      <c r="H115" s="28" t="n"/>
      <c r="I115" s="28" t="n"/>
      <c r="J115" s="28" t="n"/>
      <c r="K115" s="9">
        <f>IF($F115="","",IF(OR($J115="解約候補",$J115="乗り換え"),$F115,0))</f>
        <v/>
      </c>
      <c r="L115" s="27" t="n"/>
      <c r="M115" s="10">
        <f>IF($A115="","",IF(OR($D115="半年ごと",$D115="毎年"),IF($G115="","",MONTH($G115)),""))</f>
        <v/>
      </c>
      <c r="N115" s="10">
        <f>IF($M115="","",IF($D115="半年ごと",IF($M115&gt;6,$M115-6,$M115+6),""))</f>
        <v/>
      </c>
      <c r="O115" s="9">
        <f>IF($A115="","",IF($C115="",0,IF($J115="解約済み",0,IF(OR($D115="半年ごと",$D115="毎年"),$C115,0))))</f>
        <v/>
      </c>
      <c r="P115" s="9">
        <f>IF($A115="","",IF(OR($D115="半年ごと",$D115="毎年"),0,IF($E115="",0,$E115)))</f>
        <v/>
      </c>
      <c r="Q115" s="10">
        <f>IF($F115="","",RANK($F115,$F$2:$F$201)+COUNTIF($F$2:$F115,$F115)-1)</f>
        <v/>
      </c>
    </row>
    <row r="116" hidden="1" ht="22" customHeight="1">
      <c r="A116" s="27" t="n"/>
      <c r="B116" s="28" t="n"/>
      <c r="C116" s="29" t="n"/>
      <c r="D116" s="28" t="n"/>
      <c r="E116" s="6">
        <f>IF($C116="","",IF($J116="解約済み",0,IF($D116="毎月",$C116,IF($D116="2か月ごと",$C116/2,IF($D116="3か月ごと",$C116/3,IF($D116="半年ごと",$C116/6,IF($D116="毎年",$C116/12,$C116)))))))</f>
        <v/>
      </c>
      <c r="F116" s="6">
        <f>IF($E116="","",$E116*12)</f>
        <v/>
      </c>
      <c r="G116" s="30" t="n"/>
      <c r="H116" s="28" t="n"/>
      <c r="I116" s="28" t="n"/>
      <c r="J116" s="28" t="n"/>
      <c r="K116" s="6">
        <f>IF($F116="","",IF(OR($J116="解約候補",$J116="乗り換え"),$F116,0))</f>
        <v/>
      </c>
      <c r="L116" s="27" t="n"/>
      <c r="M116" s="8">
        <f>IF($A116="","",IF(OR($D116="半年ごと",$D116="毎年"),IF($G116="","",MONTH($G116)),""))</f>
        <v/>
      </c>
      <c r="N116" s="8">
        <f>IF($M116="","",IF($D116="半年ごと",IF($M116&gt;6,$M116-6,$M116+6),""))</f>
        <v/>
      </c>
      <c r="O116" s="6">
        <f>IF($A116="","",IF($C116="",0,IF($J116="解約済み",0,IF(OR($D116="半年ごと",$D116="毎年"),$C116,0))))</f>
        <v/>
      </c>
      <c r="P116" s="6">
        <f>IF($A116="","",IF(OR($D116="半年ごと",$D116="毎年"),0,IF($E116="",0,$E116)))</f>
        <v/>
      </c>
      <c r="Q116" s="8">
        <f>IF($F116="","",RANK($F116,$F$2:$F$201)+COUNTIF($F$2:$F116,$F116)-1)</f>
        <v/>
      </c>
    </row>
    <row r="117" hidden="1" ht="22" customHeight="1">
      <c r="A117" s="27" t="n"/>
      <c r="B117" s="28" t="n"/>
      <c r="C117" s="29" t="n"/>
      <c r="D117" s="28" t="n"/>
      <c r="E117" s="9">
        <f>IF($C117="","",IF($J117="解約済み",0,IF($D117="毎月",$C117,IF($D117="2か月ごと",$C117/2,IF($D117="3か月ごと",$C117/3,IF($D117="半年ごと",$C117/6,IF($D117="毎年",$C117/12,$C117)))))))</f>
        <v/>
      </c>
      <c r="F117" s="9">
        <f>IF($E117="","",$E117*12)</f>
        <v/>
      </c>
      <c r="G117" s="30" t="n"/>
      <c r="H117" s="28" t="n"/>
      <c r="I117" s="28" t="n"/>
      <c r="J117" s="28" t="n"/>
      <c r="K117" s="9">
        <f>IF($F117="","",IF(OR($J117="解約候補",$J117="乗り換え"),$F117,0))</f>
        <v/>
      </c>
      <c r="L117" s="27" t="n"/>
      <c r="M117" s="10">
        <f>IF($A117="","",IF(OR($D117="半年ごと",$D117="毎年"),IF($G117="","",MONTH($G117)),""))</f>
        <v/>
      </c>
      <c r="N117" s="10">
        <f>IF($M117="","",IF($D117="半年ごと",IF($M117&gt;6,$M117-6,$M117+6),""))</f>
        <v/>
      </c>
      <c r="O117" s="9">
        <f>IF($A117="","",IF($C117="",0,IF($J117="解約済み",0,IF(OR($D117="半年ごと",$D117="毎年"),$C117,0))))</f>
        <v/>
      </c>
      <c r="P117" s="9">
        <f>IF($A117="","",IF(OR($D117="半年ごと",$D117="毎年"),0,IF($E117="",0,$E117)))</f>
        <v/>
      </c>
      <c r="Q117" s="10">
        <f>IF($F117="","",RANK($F117,$F$2:$F$201)+COUNTIF($F$2:$F117,$F117)-1)</f>
        <v/>
      </c>
    </row>
    <row r="118" hidden="1" ht="22" customHeight="1">
      <c r="A118" s="27" t="n"/>
      <c r="B118" s="28" t="n"/>
      <c r="C118" s="29" t="n"/>
      <c r="D118" s="28" t="n"/>
      <c r="E118" s="6">
        <f>IF($C118="","",IF($J118="解約済み",0,IF($D118="毎月",$C118,IF($D118="2か月ごと",$C118/2,IF($D118="3か月ごと",$C118/3,IF($D118="半年ごと",$C118/6,IF($D118="毎年",$C118/12,$C118)))))))</f>
        <v/>
      </c>
      <c r="F118" s="6">
        <f>IF($E118="","",$E118*12)</f>
        <v/>
      </c>
      <c r="G118" s="30" t="n"/>
      <c r="H118" s="28" t="n"/>
      <c r="I118" s="28" t="n"/>
      <c r="J118" s="28" t="n"/>
      <c r="K118" s="6">
        <f>IF($F118="","",IF(OR($J118="解約候補",$J118="乗り換え"),$F118,0))</f>
        <v/>
      </c>
      <c r="L118" s="27" t="n"/>
      <c r="M118" s="8">
        <f>IF($A118="","",IF(OR($D118="半年ごと",$D118="毎年"),IF($G118="","",MONTH($G118)),""))</f>
        <v/>
      </c>
      <c r="N118" s="8">
        <f>IF($M118="","",IF($D118="半年ごと",IF($M118&gt;6,$M118-6,$M118+6),""))</f>
        <v/>
      </c>
      <c r="O118" s="6">
        <f>IF($A118="","",IF($C118="",0,IF($J118="解約済み",0,IF(OR($D118="半年ごと",$D118="毎年"),$C118,0))))</f>
        <v/>
      </c>
      <c r="P118" s="6">
        <f>IF($A118="","",IF(OR($D118="半年ごと",$D118="毎年"),0,IF($E118="",0,$E118)))</f>
        <v/>
      </c>
      <c r="Q118" s="8">
        <f>IF($F118="","",RANK($F118,$F$2:$F$201)+COUNTIF($F$2:$F118,$F118)-1)</f>
        <v/>
      </c>
    </row>
    <row r="119" hidden="1" ht="22" customHeight="1">
      <c r="A119" s="27" t="n"/>
      <c r="B119" s="28" t="n"/>
      <c r="C119" s="29" t="n"/>
      <c r="D119" s="28" t="n"/>
      <c r="E119" s="9">
        <f>IF($C119="","",IF($J119="解約済み",0,IF($D119="毎月",$C119,IF($D119="2か月ごと",$C119/2,IF($D119="3か月ごと",$C119/3,IF($D119="半年ごと",$C119/6,IF($D119="毎年",$C119/12,$C119)))))))</f>
        <v/>
      </c>
      <c r="F119" s="9">
        <f>IF($E119="","",$E119*12)</f>
        <v/>
      </c>
      <c r="G119" s="30" t="n"/>
      <c r="H119" s="28" t="n"/>
      <c r="I119" s="28" t="n"/>
      <c r="J119" s="28" t="n"/>
      <c r="K119" s="9">
        <f>IF($F119="","",IF(OR($J119="解約候補",$J119="乗り換え"),$F119,0))</f>
        <v/>
      </c>
      <c r="L119" s="27" t="n"/>
      <c r="M119" s="10">
        <f>IF($A119="","",IF(OR($D119="半年ごと",$D119="毎年"),IF($G119="","",MONTH($G119)),""))</f>
        <v/>
      </c>
      <c r="N119" s="10">
        <f>IF($M119="","",IF($D119="半年ごと",IF($M119&gt;6,$M119-6,$M119+6),""))</f>
        <v/>
      </c>
      <c r="O119" s="9">
        <f>IF($A119="","",IF($C119="",0,IF($J119="解約済み",0,IF(OR($D119="半年ごと",$D119="毎年"),$C119,0))))</f>
        <v/>
      </c>
      <c r="P119" s="9">
        <f>IF($A119="","",IF(OR($D119="半年ごと",$D119="毎年"),0,IF($E119="",0,$E119)))</f>
        <v/>
      </c>
      <c r="Q119" s="10">
        <f>IF($F119="","",RANK($F119,$F$2:$F$201)+COUNTIF($F$2:$F119,$F119)-1)</f>
        <v/>
      </c>
    </row>
    <row r="120" hidden="1" ht="22" customHeight="1">
      <c r="A120" s="27" t="n"/>
      <c r="B120" s="28" t="n"/>
      <c r="C120" s="29" t="n"/>
      <c r="D120" s="28" t="n"/>
      <c r="E120" s="6">
        <f>IF($C120="","",IF($J120="解約済み",0,IF($D120="毎月",$C120,IF($D120="2か月ごと",$C120/2,IF($D120="3か月ごと",$C120/3,IF($D120="半年ごと",$C120/6,IF($D120="毎年",$C120/12,$C120)))))))</f>
        <v/>
      </c>
      <c r="F120" s="6">
        <f>IF($E120="","",$E120*12)</f>
        <v/>
      </c>
      <c r="G120" s="30" t="n"/>
      <c r="H120" s="28" t="n"/>
      <c r="I120" s="28" t="n"/>
      <c r="J120" s="28" t="n"/>
      <c r="K120" s="6">
        <f>IF($F120="","",IF(OR($J120="解約候補",$J120="乗り換え"),$F120,0))</f>
        <v/>
      </c>
      <c r="L120" s="27" t="n"/>
      <c r="M120" s="8">
        <f>IF($A120="","",IF(OR($D120="半年ごと",$D120="毎年"),IF($G120="","",MONTH($G120)),""))</f>
        <v/>
      </c>
      <c r="N120" s="8">
        <f>IF($M120="","",IF($D120="半年ごと",IF($M120&gt;6,$M120-6,$M120+6),""))</f>
        <v/>
      </c>
      <c r="O120" s="6">
        <f>IF($A120="","",IF($C120="",0,IF($J120="解約済み",0,IF(OR($D120="半年ごと",$D120="毎年"),$C120,0))))</f>
        <v/>
      </c>
      <c r="P120" s="6">
        <f>IF($A120="","",IF(OR($D120="半年ごと",$D120="毎年"),0,IF($E120="",0,$E120)))</f>
        <v/>
      </c>
      <c r="Q120" s="8">
        <f>IF($F120="","",RANK($F120,$F$2:$F$201)+COUNTIF($F$2:$F120,$F120)-1)</f>
        <v/>
      </c>
    </row>
    <row r="121" hidden="1" ht="22" customHeight="1">
      <c r="A121" s="27" t="n"/>
      <c r="B121" s="28" t="n"/>
      <c r="C121" s="29" t="n"/>
      <c r="D121" s="28" t="n"/>
      <c r="E121" s="9">
        <f>IF($C121="","",IF($J121="解約済み",0,IF($D121="毎月",$C121,IF($D121="2か月ごと",$C121/2,IF($D121="3か月ごと",$C121/3,IF($D121="半年ごと",$C121/6,IF($D121="毎年",$C121/12,$C121)))))))</f>
        <v/>
      </c>
      <c r="F121" s="9">
        <f>IF($E121="","",$E121*12)</f>
        <v/>
      </c>
      <c r="G121" s="30" t="n"/>
      <c r="H121" s="28" t="n"/>
      <c r="I121" s="28" t="n"/>
      <c r="J121" s="28" t="n"/>
      <c r="K121" s="9">
        <f>IF($F121="","",IF(OR($J121="解約候補",$J121="乗り換え"),$F121,0))</f>
        <v/>
      </c>
      <c r="L121" s="27" t="n"/>
      <c r="M121" s="10">
        <f>IF($A121="","",IF(OR($D121="半年ごと",$D121="毎年"),IF($G121="","",MONTH($G121)),""))</f>
        <v/>
      </c>
      <c r="N121" s="10">
        <f>IF($M121="","",IF($D121="半年ごと",IF($M121&gt;6,$M121-6,$M121+6),""))</f>
        <v/>
      </c>
      <c r="O121" s="9">
        <f>IF($A121="","",IF($C121="",0,IF($J121="解約済み",0,IF(OR($D121="半年ごと",$D121="毎年"),$C121,0))))</f>
        <v/>
      </c>
      <c r="P121" s="9">
        <f>IF($A121="","",IF(OR($D121="半年ごと",$D121="毎年"),0,IF($E121="",0,$E121)))</f>
        <v/>
      </c>
      <c r="Q121" s="10">
        <f>IF($F121="","",RANK($F121,$F$2:$F$201)+COUNTIF($F$2:$F121,$F121)-1)</f>
        <v/>
      </c>
    </row>
    <row r="122" hidden="1" ht="22" customHeight="1">
      <c r="A122" s="27" t="n"/>
      <c r="B122" s="28" t="n"/>
      <c r="C122" s="29" t="n"/>
      <c r="D122" s="28" t="n"/>
      <c r="E122" s="6">
        <f>IF($C122="","",IF($J122="解約済み",0,IF($D122="毎月",$C122,IF($D122="2か月ごと",$C122/2,IF($D122="3か月ごと",$C122/3,IF($D122="半年ごと",$C122/6,IF($D122="毎年",$C122/12,$C122)))))))</f>
        <v/>
      </c>
      <c r="F122" s="6">
        <f>IF($E122="","",$E122*12)</f>
        <v/>
      </c>
      <c r="G122" s="30" t="n"/>
      <c r="H122" s="28" t="n"/>
      <c r="I122" s="28" t="n"/>
      <c r="J122" s="28" t="n"/>
      <c r="K122" s="6">
        <f>IF($F122="","",IF(OR($J122="解約候補",$J122="乗り換え"),$F122,0))</f>
        <v/>
      </c>
      <c r="L122" s="27" t="n"/>
      <c r="M122" s="8">
        <f>IF($A122="","",IF(OR($D122="半年ごと",$D122="毎年"),IF($G122="","",MONTH($G122)),""))</f>
        <v/>
      </c>
      <c r="N122" s="8">
        <f>IF($M122="","",IF($D122="半年ごと",IF($M122&gt;6,$M122-6,$M122+6),""))</f>
        <v/>
      </c>
      <c r="O122" s="6">
        <f>IF($A122="","",IF($C122="",0,IF($J122="解約済み",0,IF(OR($D122="半年ごと",$D122="毎年"),$C122,0))))</f>
        <v/>
      </c>
      <c r="P122" s="6">
        <f>IF($A122="","",IF(OR($D122="半年ごと",$D122="毎年"),0,IF($E122="",0,$E122)))</f>
        <v/>
      </c>
      <c r="Q122" s="8">
        <f>IF($F122="","",RANK($F122,$F$2:$F$201)+COUNTIF($F$2:$F122,$F122)-1)</f>
        <v/>
      </c>
    </row>
    <row r="123" hidden="1" ht="22" customHeight="1">
      <c r="A123" s="27" t="n"/>
      <c r="B123" s="28" t="n"/>
      <c r="C123" s="29" t="n"/>
      <c r="D123" s="28" t="n"/>
      <c r="E123" s="9">
        <f>IF($C123="","",IF($J123="解約済み",0,IF($D123="毎月",$C123,IF($D123="2か月ごと",$C123/2,IF($D123="3か月ごと",$C123/3,IF($D123="半年ごと",$C123/6,IF($D123="毎年",$C123/12,$C123)))))))</f>
        <v/>
      </c>
      <c r="F123" s="9">
        <f>IF($E123="","",$E123*12)</f>
        <v/>
      </c>
      <c r="G123" s="30" t="n"/>
      <c r="H123" s="28" t="n"/>
      <c r="I123" s="28" t="n"/>
      <c r="J123" s="28" t="n"/>
      <c r="K123" s="9">
        <f>IF($F123="","",IF(OR($J123="解約候補",$J123="乗り換え"),$F123,0))</f>
        <v/>
      </c>
      <c r="L123" s="27" t="n"/>
      <c r="M123" s="10">
        <f>IF($A123="","",IF(OR($D123="半年ごと",$D123="毎年"),IF($G123="","",MONTH($G123)),""))</f>
        <v/>
      </c>
      <c r="N123" s="10">
        <f>IF($M123="","",IF($D123="半年ごと",IF($M123&gt;6,$M123-6,$M123+6),""))</f>
        <v/>
      </c>
      <c r="O123" s="9">
        <f>IF($A123="","",IF($C123="",0,IF($J123="解約済み",0,IF(OR($D123="半年ごと",$D123="毎年"),$C123,0))))</f>
        <v/>
      </c>
      <c r="P123" s="9">
        <f>IF($A123="","",IF(OR($D123="半年ごと",$D123="毎年"),0,IF($E123="",0,$E123)))</f>
        <v/>
      </c>
      <c r="Q123" s="10">
        <f>IF($F123="","",RANK($F123,$F$2:$F$201)+COUNTIF($F$2:$F123,$F123)-1)</f>
        <v/>
      </c>
    </row>
    <row r="124" hidden="1" ht="22" customHeight="1">
      <c r="A124" s="27" t="n"/>
      <c r="B124" s="28" t="n"/>
      <c r="C124" s="29" t="n"/>
      <c r="D124" s="28" t="n"/>
      <c r="E124" s="6">
        <f>IF($C124="","",IF($J124="解約済み",0,IF($D124="毎月",$C124,IF($D124="2か月ごと",$C124/2,IF($D124="3か月ごと",$C124/3,IF($D124="半年ごと",$C124/6,IF($D124="毎年",$C124/12,$C124)))))))</f>
        <v/>
      </c>
      <c r="F124" s="6">
        <f>IF($E124="","",$E124*12)</f>
        <v/>
      </c>
      <c r="G124" s="30" t="n"/>
      <c r="H124" s="28" t="n"/>
      <c r="I124" s="28" t="n"/>
      <c r="J124" s="28" t="n"/>
      <c r="K124" s="6">
        <f>IF($F124="","",IF(OR($J124="解約候補",$J124="乗り換え"),$F124,0))</f>
        <v/>
      </c>
      <c r="L124" s="27" t="n"/>
      <c r="M124" s="8">
        <f>IF($A124="","",IF(OR($D124="半年ごと",$D124="毎年"),IF($G124="","",MONTH($G124)),""))</f>
        <v/>
      </c>
      <c r="N124" s="8">
        <f>IF($M124="","",IF($D124="半年ごと",IF($M124&gt;6,$M124-6,$M124+6),""))</f>
        <v/>
      </c>
      <c r="O124" s="6">
        <f>IF($A124="","",IF($C124="",0,IF($J124="解約済み",0,IF(OR($D124="半年ごと",$D124="毎年"),$C124,0))))</f>
        <v/>
      </c>
      <c r="P124" s="6">
        <f>IF($A124="","",IF(OR($D124="半年ごと",$D124="毎年"),0,IF($E124="",0,$E124)))</f>
        <v/>
      </c>
      <c r="Q124" s="8">
        <f>IF($F124="","",RANK($F124,$F$2:$F$201)+COUNTIF($F$2:$F124,$F124)-1)</f>
        <v/>
      </c>
    </row>
    <row r="125" hidden="1" ht="22" customHeight="1">
      <c r="A125" s="27" t="n"/>
      <c r="B125" s="28" t="n"/>
      <c r="C125" s="29" t="n"/>
      <c r="D125" s="28" t="n"/>
      <c r="E125" s="9">
        <f>IF($C125="","",IF($J125="解約済み",0,IF($D125="毎月",$C125,IF($D125="2か月ごと",$C125/2,IF($D125="3か月ごと",$C125/3,IF($D125="半年ごと",$C125/6,IF($D125="毎年",$C125/12,$C125)))))))</f>
        <v/>
      </c>
      <c r="F125" s="9">
        <f>IF($E125="","",$E125*12)</f>
        <v/>
      </c>
      <c r="G125" s="30" t="n"/>
      <c r="H125" s="28" t="n"/>
      <c r="I125" s="28" t="n"/>
      <c r="J125" s="28" t="n"/>
      <c r="K125" s="9">
        <f>IF($F125="","",IF(OR($J125="解約候補",$J125="乗り換え"),$F125,0))</f>
        <v/>
      </c>
      <c r="L125" s="27" t="n"/>
      <c r="M125" s="10">
        <f>IF($A125="","",IF(OR($D125="半年ごと",$D125="毎年"),IF($G125="","",MONTH($G125)),""))</f>
        <v/>
      </c>
      <c r="N125" s="10">
        <f>IF($M125="","",IF($D125="半年ごと",IF($M125&gt;6,$M125-6,$M125+6),""))</f>
        <v/>
      </c>
      <c r="O125" s="9">
        <f>IF($A125="","",IF($C125="",0,IF($J125="解約済み",0,IF(OR($D125="半年ごと",$D125="毎年"),$C125,0))))</f>
        <v/>
      </c>
      <c r="P125" s="9">
        <f>IF($A125="","",IF(OR($D125="半年ごと",$D125="毎年"),0,IF($E125="",0,$E125)))</f>
        <v/>
      </c>
      <c r="Q125" s="10">
        <f>IF($F125="","",RANK($F125,$F$2:$F$201)+COUNTIF($F$2:$F125,$F125)-1)</f>
        <v/>
      </c>
    </row>
    <row r="126" hidden="1" ht="22" customHeight="1">
      <c r="A126" s="27" t="n"/>
      <c r="B126" s="28" t="n"/>
      <c r="C126" s="29" t="n"/>
      <c r="D126" s="28" t="n"/>
      <c r="E126" s="6">
        <f>IF($C126="","",IF($J126="解約済み",0,IF($D126="毎月",$C126,IF($D126="2か月ごと",$C126/2,IF($D126="3か月ごと",$C126/3,IF($D126="半年ごと",$C126/6,IF($D126="毎年",$C126/12,$C126)))))))</f>
        <v/>
      </c>
      <c r="F126" s="6">
        <f>IF($E126="","",$E126*12)</f>
        <v/>
      </c>
      <c r="G126" s="30" t="n"/>
      <c r="H126" s="28" t="n"/>
      <c r="I126" s="28" t="n"/>
      <c r="J126" s="28" t="n"/>
      <c r="K126" s="6">
        <f>IF($F126="","",IF(OR($J126="解約候補",$J126="乗り換え"),$F126,0))</f>
        <v/>
      </c>
      <c r="L126" s="27" t="n"/>
      <c r="M126" s="8">
        <f>IF($A126="","",IF(OR($D126="半年ごと",$D126="毎年"),IF($G126="","",MONTH($G126)),""))</f>
        <v/>
      </c>
      <c r="N126" s="8">
        <f>IF($M126="","",IF($D126="半年ごと",IF($M126&gt;6,$M126-6,$M126+6),""))</f>
        <v/>
      </c>
      <c r="O126" s="6">
        <f>IF($A126="","",IF($C126="",0,IF($J126="解約済み",0,IF(OR($D126="半年ごと",$D126="毎年"),$C126,0))))</f>
        <v/>
      </c>
      <c r="P126" s="6">
        <f>IF($A126="","",IF(OR($D126="半年ごと",$D126="毎年"),0,IF($E126="",0,$E126)))</f>
        <v/>
      </c>
      <c r="Q126" s="8">
        <f>IF($F126="","",RANK($F126,$F$2:$F$201)+COUNTIF($F$2:$F126,$F126)-1)</f>
        <v/>
      </c>
    </row>
    <row r="127" hidden="1" ht="22" customHeight="1">
      <c r="A127" s="27" t="n"/>
      <c r="B127" s="28" t="n"/>
      <c r="C127" s="29" t="n"/>
      <c r="D127" s="28" t="n"/>
      <c r="E127" s="9">
        <f>IF($C127="","",IF($J127="解約済み",0,IF($D127="毎月",$C127,IF($D127="2か月ごと",$C127/2,IF($D127="3か月ごと",$C127/3,IF($D127="半年ごと",$C127/6,IF($D127="毎年",$C127/12,$C127)))))))</f>
        <v/>
      </c>
      <c r="F127" s="9">
        <f>IF($E127="","",$E127*12)</f>
        <v/>
      </c>
      <c r="G127" s="30" t="n"/>
      <c r="H127" s="28" t="n"/>
      <c r="I127" s="28" t="n"/>
      <c r="J127" s="28" t="n"/>
      <c r="K127" s="9">
        <f>IF($F127="","",IF(OR($J127="解約候補",$J127="乗り換え"),$F127,0))</f>
        <v/>
      </c>
      <c r="L127" s="27" t="n"/>
      <c r="M127" s="10">
        <f>IF($A127="","",IF(OR($D127="半年ごと",$D127="毎年"),IF($G127="","",MONTH($G127)),""))</f>
        <v/>
      </c>
      <c r="N127" s="10">
        <f>IF($M127="","",IF($D127="半年ごと",IF($M127&gt;6,$M127-6,$M127+6),""))</f>
        <v/>
      </c>
      <c r="O127" s="9">
        <f>IF($A127="","",IF($C127="",0,IF($J127="解約済み",0,IF(OR($D127="半年ごと",$D127="毎年"),$C127,0))))</f>
        <v/>
      </c>
      <c r="P127" s="9">
        <f>IF($A127="","",IF(OR($D127="半年ごと",$D127="毎年"),0,IF($E127="",0,$E127)))</f>
        <v/>
      </c>
      <c r="Q127" s="10">
        <f>IF($F127="","",RANK($F127,$F$2:$F$201)+COUNTIF($F$2:$F127,$F127)-1)</f>
        <v/>
      </c>
    </row>
    <row r="128" hidden="1" ht="22" customHeight="1">
      <c r="A128" s="27" t="n"/>
      <c r="B128" s="28" t="n"/>
      <c r="C128" s="29" t="n"/>
      <c r="D128" s="28" t="n"/>
      <c r="E128" s="6">
        <f>IF($C128="","",IF($J128="解約済み",0,IF($D128="毎月",$C128,IF($D128="2か月ごと",$C128/2,IF($D128="3か月ごと",$C128/3,IF($D128="半年ごと",$C128/6,IF($D128="毎年",$C128/12,$C128)))))))</f>
        <v/>
      </c>
      <c r="F128" s="6">
        <f>IF($E128="","",$E128*12)</f>
        <v/>
      </c>
      <c r="G128" s="30" t="n"/>
      <c r="H128" s="28" t="n"/>
      <c r="I128" s="28" t="n"/>
      <c r="J128" s="28" t="n"/>
      <c r="K128" s="6">
        <f>IF($F128="","",IF(OR($J128="解約候補",$J128="乗り換え"),$F128,0))</f>
        <v/>
      </c>
      <c r="L128" s="27" t="n"/>
      <c r="M128" s="8">
        <f>IF($A128="","",IF(OR($D128="半年ごと",$D128="毎年"),IF($G128="","",MONTH($G128)),""))</f>
        <v/>
      </c>
      <c r="N128" s="8">
        <f>IF($M128="","",IF($D128="半年ごと",IF($M128&gt;6,$M128-6,$M128+6),""))</f>
        <v/>
      </c>
      <c r="O128" s="6">
        <f>IF($A128="","",IF($C128="",0,IF($J128="解約済み",0,IF(OR($D128="半年ごと",$D128="毎年"),$C128,0))))</f>
        <v/>
      </c>
      <c r="P128" s="6">
        <f>IF($A128="","",IF(OR($D128="半年ごと",$D128="毎年"),0,IF($E128="",0,$E128)))</f>
        <v/>
      </c>
      <c r="Q128" s="8">
        <f>IF($F128="","",RANK($F128,$F$2:$F$201)+COUNTIF($F$2:$F128,$F128)-1)</f>
        <v/>
      </c>
    </row>
    <row r="129" hidden="1" ht="22" customHeight="1">
      <c r="A129" s="27" t="n"/>
      <c r="B129" s="28" t="n"/>
      <c r="C129" s="29" t="n"/>
      <c r="D129" s="28" t="n"/>
      <c r="E129" s="9">
        <f>IF($C129="","",IF($J129="解約済み",0,IF($D129="毎月",$C129,IF($D129="2か月ごと",$C129/2,IF($D129="3か月ごと",$C129/3,IF($D129="半年ごと",$C129/6,IF($D129="毎年",$C129/12,$C129)))))))</f>
        <v/>
      </c>
      <c r="F129" s="9">
        <f>IF($E129="","",$E129*12)</f>
        <v/>
      </c>
      <c r="G129" s="30" t="n"/>
      <c r="H129" s="28" t="n"/>
      <c r="I129" s="28" t="n"/>
      <c r="J129" s="28" t="n"/>
      <c r="K129" s="9">
        <f>IF($F129="","",IF(OR($J129="解約候補",$J129="乗り換え"),$F129,0))</f>
        <v/>
      </c>
      <c r="L129" s="27" t="n"/>
      <c r="M129" s="10">
        <f>IF($A129="","",IF(OR($D129="半年ごと",$D129="毎年"),IF($G129="","",MONTH($G129)),""))</f>
        <v/>
      </c>
      <c r="N129" s="10">
        <f>IF($M129="","",IF($D129="半年ごと",IF($M129&gt;6,$M129-6,$M129+6),""))</f>
        <v/>
      </c>
      <c r="O129" s="9">
        <f>IF($A129="","",IF($C129="",0,IF($J129="解約済み",0,IF(OR($D129="半年ごと",$D129="毎年"),$C129,0))))</f>
        <v/>
      </c>
      <c r="P129" s="9">
        <f>IF($A129="","",IF(OR($D129="半年ごと",$D129="毎年"),0,IF($E129="",0,$E129)))</f>
        <v/>
      </c>
      <c r="Q129" s="10">
        <f>IF($F129="","",RANK($F129,$F$2:$F$201)+COUNTIF($F$2:$F129,$F129)-1)</f>
        <v/>
      </c>
    </row>
    <row r="130" hidden="1" ht="22" customHeight="1">
      <c r="A130" s="27" t="n"/>
      <c r="B130" s="28" t="n"/>
      <c r="C130" s="29" t="n"/>
      <c r="D130" s="28" t="n"/>
      <c r="E130" s="6">
        <f>IF($C130="","",IF($J130="解約済み",0,IF($D130="毎月",$C130,IF($D130="2か月ごと",$C130/2,IF($D130="3か月ごと",$C130/3,IF($D130="半年ごと",$C130/6,IF($D130="毎年",$C130/12,$C130)))))))</f>
        <v/>
      </c>
      <c r="F130" s="6">
        <f>IF($E130="","",$E130*12)</f>
        <v/>
      </c>
      <c r="G130" s="30" t="n"/>
      <c r="H130" s="28" t="n"/>
      <c r="I130" s="28" t="n"/>
      <c r="J130" s="28" t="n"/>
      <c r="K130" s="6">
        <f>IF($F130="","",IF(OR($J130="解約候補",$J130="乗り換え"),$F130,0))</f>
        <v/>
      </c>
      <c r="L130" s="27" t="n"/>
      <c r="M130" s="8">
        <f>IF($A130="","",IF(OR($D130="半年ごと",$D130="毎年"),IF($G130="","",MONTH($G130)),""))</f>
        <v/>
      </c>
      <c r="N130" s="8">
        <f>IF($M130="","",IF($D130="半年ごと",IF($M130&gt;6,$M130-6,$M130+6),""))</f>
        <v/>
      </c>
      <c r="O130" s="6">
        <f>IF($A130="","",IF($C130="",0,IF($J130="解約済み",0,IF(OR($D130="半年ごと",$D130="毎年"),$C130,0))))</f>
        <v/>
      </c>
      <c r="P130" s="6">
        <f>IF($A130="","",IF(OR($D130="半年ごと",$D130="毎年"),0,IF($E130="",0,$E130)))</f>
        <v/>
      </c>
      <c r="Q130" s="8">
        <f>IF($F130="","",RANK($F130,$F$2:$F$201)+COUNTIF($F$2:$F130,$F130)-1)</f>
        <v/>
      </c>
    </row>
    <row r="131" hidden="1" ht="22" customHeight="1">
      <c r="A131" s="27" t="n"/>
      <c r="B131" s="28" t="n"/>
      <c r="C131" s="29" t="n"/>
      <c r="D131" s="28" t="n"/>
      <c r="E131" s="9">
        <f>IF($C131="","",IF($J131="解約済み",0,IF($D131="毎月",$C131,IF($D131="2か月ごと",$C131/2,IF($D131="3か月ごと",$C131/3,IF($D131="半年ごと",$C131/6,IF($D131="毎年",$C131/12,$C131)))))))</f>
        <v/>
      </c>
      <c r="F131" s="9">
        <f>IF($E131="","",$E131*12)</f>
        <v/>
      </c>
      <c r="G131" s="30" t="n"/>
      <c r="H131" s="28" t="n"/>
      <c r="I131" s="28" t="n"/>
      <c r="J131" s="28" t="n"/>
      <c r="K131" s="9">
        <f>IF($F131="","",IF(OR($J131="解約候補",$J131="乗り換え"),$F131,0))</f>
        <v/>
      </c>
      <c r="L131" s="27" t="n"/>
      <c r="M131" s="10">
        <f>IF($A131="","",IF(OR($D131="半年ごと",$D131="毎年"),IF($G131="","",MONTH($G131)),""))</f>
        <v/>
      </c>
      <c r="N131" s="10">
        <f>IF($M131="","",IF($D131="半年ごと",IF($M131&gt;6,$M131-6,$M131+6),""))</f>
        <v/>
      </c>
      <c r="O131" s="9">
        <f>IF($A131="","",IF($C131="",0,IF($J131="解約済み",0,IF(OR($D131="半年ごと",$D131="毎年"),$C131,0))))</f>
        <v/>
      </c>
      <c r="P131" s="9">
        <f>IF($A131="","",IF(OR($D131="半年ごと",$D131="毎年"),0,IF($E131="",0,$E131)))</f>
        <v/>
      </c>
      <c r="Q131" s="10">
        <f>IF($F131="","",RANK($F131,$F$2:$F$201)+COUNTIF($F$2:$F131,$F131)-1)</f>
        <v/>
      </c>
    </row>
    <row r="132" hidden="1" ht="22" customHeight="1">
      <c r="A132" s="27" t="n"/>
      <c r="B132" s="28" t="n"/>
      <c r="C132" s="29" t="n"/>
      <c r="D132" s="28" t="n"/>
      <c r="E132" s="6">
        <f>IF($C132="","",IF($J132="解約済み",0,IF($D132="毎月",$C132,IF($D132="2か月ごと",$C132/2,IF($D132="3か月ごと",$C132/3,IF($D132="半年ごと",$C132/6,IF($D132="毎年",$C132/12,$C132)))))))</f>
        <v/>
      </c>
      <c r="F132" s="6">
        <f>IF($E132="","",$E132*12)</f>
        <v/>
      </c>
      <c r="G132" s="30" t="n"/>
      <c r="H132" s="28" t="n"/>
      <c r="I132" s="28" t="n"/>
      <c r="J132" s="28" t="n"/>
      <c r="K132" s="6">
        <f>IF($F132="","",IF(OR($J132="解約候補",$J132="乗り換え"),$F132,0))</f>
        <v/>
      </c>
      <c r="L132" s="27" t="n"/>
      <c r="M132" s="8">
        <f>IF($A132="","",IF(OR($D132="半年ごと",$D132="毎年"),IF($G132="","",MONTH($G132)),""))</f>
        <v/>
      </c>
      <c r="N132" s="8">
        <f>IF($M132="","",IF($D132="半年ごと",IF($M132&gt;6,$M132-6,$M132+6),""))</f>
        <v/>
      </c>
      <c r="O132" s="6">
        <f>IF($A132="","",IF($C132="",0,IF($J132="解約済み",0,IF(OR($D132="半年ごと",$D132="毎年"),$C132,0))))</f>
        <v/>
      </c>
      <c r="P132" s="6">
        <f>IF($A132="","",IF(OR($D132="半年ごと",$D132="毎年"),0,IF($E132="",0,$E132)))</f>
        <v/>
      </c>
      <c r="Q132" s="8">
        <f>IF($F132="","",RANK($F132,$F$2:$F$201)+COUNTIF($F$2:$F132,$F132)-1)</f>
        <v/>
      </c>
    </row>
    <row r="133" hidden="1" ht="22" customHeight="1">
      <c r="A133" s="27" t="n"/>
      <c r="B133" s="28" t="n"/>
      <c r="C133" s="29" t="n"/>
      <c r="D133" s="28" t="n"/>
      <c r="E133" s="9">
        <f>IF($C133="","",IF($J133="解約済み",0,IF($D133="毎月",$C133,IF($D133="2か月ごと",$C133/2,IF($D133="3か月ごと",$C133/3,IF($D133="半年ごと",$C133/6,IF($D133="毎年",$C133/12,$C133)))))))</f>
        <v/>
      </c>
      <c r="F133" s="9">
        <f>IF($E133="","",$E133*12)</f>
        <v/>
      </c>
      <c r="G133" s="30" t="n"/>
      <c r="H133" s="28" t="n"/>
      <c r="I133" s="28" t="n"/>
      <c r="J133" s="28" t="n"/>
      <c r="K133" s="9">
        <f>IF($F133="","",IF(OR($J133="解約候補",$J133="乗り換え"),$F133,0))</f>
        <v/>
      </c>
      <c r="L133" s="27" t="n"/>
      <c r="M133" s="10">
        <f>IF($A133="","",IF(OR($D133="半年ごと",$D133="毎年"),IF($G133="","",MONTH($G133)),""))</f>
        <v/>
      </c>
      <c r="N133" s="10">
        <f>IF($M133="","",IF($D133="半年ごと",IF($M133&gt;6,$M133-6,$M133+6),""))</f>
        <v/>
      </c>
      <c r="O133" s="9">
        <f>IF($A133="","",IF($C133="",0,IF($J133="解約済み",0,IF(OR($D133="半年ごと",$D133="毎年"),$C133,0))))</f>
        <v/>
      </c>
      <c r="P133" s="9">
        <f>IF($A133="","",IF(OR($D133="半年ごと",$D133="毎年"),0,IF($E133="",0,$E133)))</f>
        <v/>
      </c>
      <c r="Q133" s="10">
        <f>IF($F133="","",RANK($F133,$F$2:$F$201)+COUNTIF($F$2:$F133,$F133)-1)</f>
        <v/>
      </c>
    </row>
    <row r="134" hidden="1" ht="22" customHeight="1">
      <c r="A134" s="27" t="n"/>
      <c r="B134" s="28" t="n"/>
      <c r="C134" s="29" t="n"/>
      <c r="D134" s="28" t="n"/>
      <c r="E134" s="6">
        <f>IF($C134="","",IF($J134="解約済み",0,IF($D134="毎月",$C134,IF($D134="2か月ごと",$C134/2,IF($D134="3か月ごと",$C134/3,IF($D134="半年ごと",$C134/6,IF($D134="毎年",$C134/12,$C134)))))))</f>
        <v/>
      </c>
      <c r="F134" s="6">
        <f>IF($E134="","",$E134*12)</f>
        <v/>
      </c>
      <c r="G134" s="30" t="n"/>
      <c r="H134" s="28" t="n"/>
      <c r="I134" s="28" t="n"/>
      <c r="J134" s="28" t="n"/>
      <c r="K134" s="6">
        <f>IF($F134="","",IF(OR($J134="解約候補",$J134="乗り換え"),$F134,0))</f>
        <v/>
      </c>
      <c r="L134" s="27" t="n"/>
      <c r="M134" s="8">
        <f>IF($A134="","",IF(OR($D134="半年ごと",$D134="毎年"),IF($G134="","",MONTH($G134)),""))</f>
        <v/>
      </c>
      <c r="N134" s="8">
        <f>IF($M134="","",IF($D134="半年ごと",IF($M134&gt;6,$M134-6,$M134+6),""))</f>
        <v/>
      </c>
      <c r="O134" s="6">
        <f>IF($A134="","",IF($C134="",0,IF($J134="解約済み",0,IF(OR($D134="半年ごと",$D134="毎年"),$C134,0))))</f>
        <v/>
      </c>
      <c r="P134" s="6">
        <f>IF($A134="","",IF(OR($D134="半年ごと",$D134="毎年"),0,IF($E134="",0,$E134)))</f>
        <v/>
      </c>
      <c r="Q134" s="8">
        <f>IF($F134="","",RANK($F134,$F$2:$F$201)+COUNTIF($F$2:$F134,$F134)-1)</f>
        <v/>
      </c>
    </row>
    <row r="135" hidden="1" ht="22" customHeight="1">
      <c r="A135" s="27" t="n"/>
      <c r="B135" s="28" t="n"/>
      <c r="C135" s="29" t="n"/>
      <c r="D135" s="28" t="n"/>
      <c r="E135" s="9">
        <f>IF($C135="","",IF($J135="解約済み",0,IF($D135="毎月",$C135,IF($D135="2か月ごと",$C135/2,IF($D135="3か月ごと",$C135/3,IF($D135="半年ごと",$C135/6,IF($D135="毎年",$C135/12,$C135)))))))</f>
        <v/>
      </c>
      <c r="F135" s="9">
        <f>IF($E135="","",$E135*12)</f>
        <v/>
      </c>
      <c r="G135" s="30" t="n"/>
      <c r="H135" s="28" t="n"/>
      <c r="I135" s="28" t="n"/>
      <c r="J135" s="28" t="n"/>
      <c r="K135" s="9">
        <f>IF($F135="","",IF(OR($J135="解約候補",$J135="乗り換え"),$F135,0))</f>
        <v/>
      </c>
      <c r="L135" s="27" t="n"/>
      <c r="M135" s="10">
        <f>IF($A135="","",IF(OR($D135="半年ごと",$D135="毎年"),IF($G135="","",MONTH($G135)),""))</f>
        <v/>
      </c>
      <c r="N135" s="10">
        <f>IF($M135="","",IF($D135="半年ごと",IF($M135&gt;6,$M135-6,$M135+6),""))</f>
        <v/>
      </c>
      <c r="O135" s="9">
        <f>IF($A135="","",IF($C135="",0,IF($J135="解約済み",0,IF(OR($D135="半年ごと",$D135="毎年"),$C135,0))))</f>
        <v/>
      </c>
      <c r="P135" s="9">
        <f>IF($A135="","",IF(OR($D135="半年ごと",$D135="毎年"),0,IF($E135="",0,$E135)))</f>
        <v/>
      </c>
      <c r="Q135" s="10">
        <f>IF($F135="","",RANK($F135,$F$2:$F$201)+COUNTIF($F$2:$F135,$F135)-1)</f>
        <v/>
      </c>
    </row>
    <row r="136" hidden="1" ht="22" customHeight="1">
      <c r="A136" s="27" t="n"/>
      <c r="B136" s="28" t="n"/>
      <c r="C136" s="29" t="n"/>
      <c r="D136" s="28" t="n"/>
      <c r="E136" s="6">
        <f>IF($C136="","",IF($J136="解約済み",0,IF($D136="毎月",$C136,IF($D136="2か月ごと",$C136/2,IF($D136="3か月ごと",$C136/3,IF($D136="半年ごと",$C136/6,IF($D136="毎年",$C136/12,$C136)))))))</f>
        <v/>
      </c>
      <c r="F136" s="6">
        <f>IF($E136="","",$E136*12)</f>
        <v/>
      </c>
      <c r="G136" s="30" t="n"/>
      <c r="H136" s="28" t="n"/>
      <c r="I136" s="28" t="n"/>
      <c r="J136" s="28" t="n"/>
      <c r="K136" s="6">
        <f>IF($F136="","",IF(OR($J136="解約候補",$J136="乗り換え"),$F136,0))</f>
        <v/>
      </c>
      <c r="L136" s="27" t="n"/>
      <c r="M136" s="8">
        <f>IF($A136="","",IF(OR($D136="半年ごと",$D136="毎年"),IF($G136="","",MONTH($G136)),""))</f>
        <v/>
      </c>
      <c r="N136" s="8">
        <f>IF($M136="","",IF($D136="半年ごと",IF($M136&gt;6,$M136-6,$M136+6),""))</f>
        <v/>
      </c>
      <c r="O136" s="6">
        <f>IF($A136="","",IF($C136="",0,IF($J136="解約済み",0,IF(OR($D136="半年ごと",$D136="毎年"),$C136,0))))</f>
        <v/>
      </c>
      <c r="P136" s="6">
        <f>IF($A136="","",IF(OR($D136="半年ごと",$D136="毎年"),0,IF($E136="",0,$E136)))</f>
        <v/>
      </c>
      <c r="Q136" s="8">
        <f>IF($F136="","",RANK($F136,$F$2:$F$201)+COUNTIF($F$2:$F136,$F136)-1)</f>
        <v/>
      </c>
    </row>
    <row r="137" hidden="1" ht="22" customHeight="1">
      <c r="A137" s="27" t="n"/>
      <c r="B137" s="28" t="n"/>
      <c r="C137" s="29" t="n"/>
      <c r="D137" s="28" t="n"/>
      <c r="E137" s="9">
        <f>IF($C137="","",IF($J137="解約済み",0,IF($D137="毎月",$C137,IF($D137="2か月ごと",$C137/2,IF($D137="3か月ごと",$C137/3,IF($D137="半年ごと",$C137/6,IF($D137="毎年",$C137/12,$C137)))))))</f>
        <v/>
      </c>
      <c r="F137" s="9">
        <f>IF($E137="","",$E137*12)</f>
        <v/>
      </c>
      <c r="G137" s="30" t="n"/>
      <c r="H137" s="28" t="n"/>
      <c r="I137" s="28" t="n"/>
      <c r="J137" s="28" t="n"/>
      <c r="K137" s="9">
        <f>IF($F137="","",IF(OR($J137="解約候補",$J137="乗り換え"),$F137,0))</f>
        <v/>
      </c>
      <c r="L137" s="27" t="n"/>
      <c r="M137" s="10">
        <f>IF($A137="","",IF(OR($D137="半年ごと",$D137="毎年"),IF($G137="","",MONTH($G137)),""))</f>
        <v/>
      </c>
      <c r="N137" s="10">
        <f>IF($M137="","",IF($D137="半年ごと",IF($M137&gt;6,$M137-6,$M137+6),""))</f>
        <v/>
      </c>
      <c r="O137" s="9">
        <f>IF($A137="","",IF($C137="",0,IF($J137="解約済み",0,IF(OR($D137="半年ごと",$D137="毎年"),$C137,0))))</f>
        <v/>
      </c>
      <c r="P137" s="9">
        <f>IF($A137="","",IF(OR($D137="半年ごと",$D137="毎年"),0,IF($E137="",0,$E137)))</f>
        <v/>
      </c>
      <c r="Q137" s="10">
        <f>IF($F137="","",RANK($F137,$F$2:$F$201)+COUNTIF($F$2:$F137,$F137)-1)</f>
        <v/>
      </c>
    </row>
    <row r="138" hidden="1" ht="22" customHeight="1">
      <c r="A138" s="27" t="n"/>
      <c r="B138" s="28" t="n"/>
      <c r="C138" s="29" t="n"/>
      <c r="D138" s="28" t="n"/>
      <c r="E138" s="6">
        <f>IF($C138="","",IF($J138="解約済み",0,IF($D138="毎月",$C138,IF($D138="2か月ごと",$C138/2,IF($D138="3か月ごと",$C138/3,IF($D138="半年ごと",$C138/6,IF($D138="毎年",$C138/12,$C138)))))))</f>
        <v/>
      </c>
      <c r="F138" s="6">
        <f>IF($E138="","",$E138*12)</f>
        <v/>
      </c>
      <c r="G138" s="30" t="n"/>
      <c r="H138" s="28" t="n"/>
      <c r="I138" s="28" t="n"/>
      <c r="J138" s="28" t="n"/>
      <c r="K138" s="6">
        <f>IF($F138="","",IF(OR($J138="解約候補",$J138="乗り換え"),$F138,0))</f>
        <v/>
      </c>
      <c r="L138" s="27" t="n"/>
      <c r="M138" s="8">
        <f>IF($A138="","",IF(OR($D138="半年ごと",$D138="毎年"),IF($G138="","",MONTH($G138)),""))</f>
        <v/>
      </c>
      <c r="N138" s="8">
        <f>IF($M138="","",IF($D138="半年ごと",IF($M138&gt;6,$M138-6,$M138+6),""))</f>
        <v/>
      </c>
      <c r="O138" s="6">
        <f>IF($A138="","",IF($C138="",0,IF($J138="解約済み",0,IF(OR($D138="半年ごと",$D138="毎年"),$C138,0))))</f>
        <v/>
      </c>
      <c r="P138" s="6">
        <f>IF($A138="","",IF(OR($D138="半年ごと",$D138="毎年"),0,IF($E138="",0,$E138)))</f>
        <v/>
      </c>
      <c r="Q138" s="8">
        <f>IF($F138="","",RANK($F138,$F$2:$F$201)+COUNTIF($F$2:$F138,$F138)-1)</f>
        <v/>
      </c>
    </row>
    <row r="139" hidden="1" ht="22" customHeight="1">
      <c r="A139" s="27" t="n"/>
      <c r="B139" s="28" t="n"/>
      <c r="C139" s="29" t="n"/>
      <c r="D139" s="28" t="n"/>
      <c r="E139" s="9">
        <f>IF($C139="","",IF($J139="解約済み",0,IF($D139="毎月",$C139,IF($D139="2か月ごと",$C139/2,IF($D139="3か月ごと",$C139/3,IF($D139="半年ごと",$C139/6,IF($D139="毎年",$C139/12,$C139)))))))</f>
        <v/>
      </c>
      <c r="F139" s="9">
        <f>IF($E139="","",$E139*12)</f>
        <v/>
      </c>
      <c r="G139" s="30" t="n"/>
      <c r="H139" s="28" t="n"/>
      <c r="I139" s="28" t="n"/>
      <c r="J139" s="28" t="n"/>
      <c r="K139" s="9">
        <f>IF($F139="","",IF(OR($J139="解約候補",$J139="乗り換え"),$F139,0))</f>
        <v/>
      </c>
      <c r="L139" s="27" t="n"/>
      <c r="M139" s="10">
        <f>IF($A139="","",IF(OR($D139="半年ごと",$D139="毎年"),IF($G139="","",MONTH($G139)),""))</f>
        <v/>
      </c>
      <c r="N139" s="10">
        <f>IF($M139="","",IF($D139="半年ごと",IF($M139&gt;6,$M139-6,$M139+6),""))</f>
        <v/>
      </c>
      <c r="O139" s="9">
        <f>IF($A139="","",IF($C139="",0,IF($J139="解約済み",0,IF(OR($D139="半年ごと",$D139="毎年"),$C139,0))))</f>
        <v/>
      </c>
      <c r="P139" s="9">
        <f>IF($A139="","",IF(OR($D139="半年ごと",$D139="毎年"),0,IF($E139="",0,$E139)))</f>
        <v/>
      </c>
      <c r="Q139" s="10">
        <f>IF($F139="","",RANK($F139,$F$2:$F$201)+COUNTIF($F$2:$F139,$F139)-1)</f>
        <v/>
      </c>
    </row>
    <row r="140" hidden="1" ht="22" customHeight="1">
      <c r="A140" s="27" t="n"/>
      <c r="B140" s="28" t="n"/>
      <c r="C140" s="29" t="n"/>
      <c r="D140" s="28" t="n"/>
      <c r="E140" s="6">
        <f>IF($C140="","",IF($J140="解約済み",0,IF($D140="毎月",$C140,IF($D140="2か月ごと",$C140/2,IF($D140="3か月ごと",$C140/3,IF($D140="半年ごと",$C140/6,IF($D140="毎年",$C140/12,$C140)))))))</f>
        <v/>
      </c>
      <c r="F140" s="6">
        <f>IF($E140="","",$E140*12)</f>
        <v/>
      </c>
      <c r="G140" s="30" t="n"/>
      <c r="H140" s="28" t="n"/>
      <c r="I140" s="28" t="n"/>
      <c r="J140" s="28" t="n"/>
      <c r="K140" s="6">
        <f>IF($F140="","",IF(OR($J140="解約候補",$J140="乗り換え"),$F140,0))</f>
        <v/>
      </c>
      <c r="L140" s="27" t="n"/>
      <c r="M140" s="8">
        <f>IF($A140="","",IF(OR($D140="半年ごと",$D140="毎年"),IF($G140="","",MONTH($G140)),""))</f>
        <v/>
      </c>
      <c r="N140" s="8">
        <f>IF($M140="","",IF($D140="半年ごと",IF($M140&gt;6,$M140-6,$M140+6),""))</f>
        <v/>
      </c>
      <c r="O140" s="6">
        <f>IF($A140="","",IF($C140="",0,IF($J140="解約済み",0,IF(OR($D140="半年ごと",$D140="毎年"),$C140,0))))</f>
        <v/>
      </c>
      <c r="P140" s="6">
        <f>IF($A140="","",IF(OR($D140="半年ごと",$D140="毎年"),0,IF($E140="",0,$E140)))</f>
        <v/>
      </c>
      <c r="Q140" s="8">
        <f>IF($F140="","",RANK($F140,$F$2:$F$201)+COUNTIF($F$2:$F140,$F140)-1)</f>
        <v/>
      </c>
    </row>
    <row r="141" hidden="1" ht="22" customHeight="1">
      <c r="A141" s="27" t="n"/>
      <c r="B141" s="28" t="n"/>
      <c r="C141" s="29" t="n"/>
      <c r="D141" s="28" t="n"/>
      <c r="E141" s="9">
        <f>IF($C141="","",IF($J141="解約済み",0,IF($D141="毎月",$C141,IF($D141="2か月ごと",$C141/2,IF($D141="3か月ごと",$C141/3,IF($D141="半年ごと",$C141/6,IF($D141="毎年",$C141/12,$C141)))))))</f>
        <v/>
      </c>
      <c r="F141" s="9">
        <f>IF($E141="","",$E141*12)</f>
        <v/>
      </c>
      <c r="G141" s="30" t="n"/>
      <c r="H141" s="28" t="n"/>
      <c r="I141" s="28" t="n"/>
      <c r="J141" s="28" t="n"/>
      <c r="K141" s="9">
        <f>IF($F141="","",IF(OR($J141="解約候補",$J141="乗り換え"),$F141,0))</f>
        <v/>
      </c>
      <c r="L141" s="27" t="n"/>
      <c r="M141" s="10">
        <f>IF($A141="","",IF(OR($D141="半年ごと",$D141="毎年"),IF($G141="","",MONTH($G141)),""))</f>
        <v/>
      </c>
      <c r="N141" s="10">
        <f>IF($M141="","",IF($D141="半年ごと",IF($M141&gt;6,$M141-6,$M141+6),""))</f>
        <v/>
      </c>
      <c r="O141" s="9">
        <f>IF($A141="","",IF($C141="",0,IF($J141="解約済み",0,IF(OR($D141="半年ごと",$D141="毎年"),$C141,0))))</f>
        <v/>
      </c>
      <c r="P141" s="9">
        <f>IF($A141="","",IF(OR($D141="半年ごと",$D141="毎年"),0,IF($E141="",0,$E141)))</f>
        <v/>
      </c>
      <c r="Q141" s="10">
        <f>IF($F141="","",RANK($F141,$F$2:$F$201)+COUNTIF($F$2:$F141,$F141)-1)</f>
        <v/>
      </c>
    </row>
    <row r="142" hidden="1" ht="22" customHeight="1">
      <c r="A142" s="27" t="n"/>
      <c r="B142" s="28" t="n"/>
      <c r="C142" s="29" t="n"/>
      <c r="D142" s="28" t="n"/>
      <c r="E142" s="6">
        <f>IF($C142="","",IF($J142="解約済み",0,IF($D142="毎月",$C142,IF($D142="2か月ごと",$C142/2,IF($D142="3か月ごと",$C142/3,IF($D142="半年ごと",$C142/6,IF($D142="毎年",$C142/12,$C142)))))))</f>
        <v/>
      </c>
      <c r="F142" s="6">
        <f>IF($E142="","",$E142*12)</f>
        <v/>
      </c>
      <c r="G142" s="30" t="n"/>
      <c r="H142" s="28" t="n"/>
      <c r="I142" s="28" t="n"/>
      <c r="J142" s="28" t="n"/>
      <c r="K142" s="6">
        <f>IF($F142="","",IF(OR($J142="解約候補",$J142="乗り換え"),$F142,0))</f>
        <v/>
      </c>
      <c r="L142" s="27" t="n"/>
      <c r="M142" s="8">
        <f>IF($A142="","",IF(OR($D142="半年ごと",$D142="毎年"),IF($G142="","",MONTH($G142)),""))</f>
        <v/>
      </c>
      <c r="N142" s="8">
        <f>IF($M142="","",IF($D142="半年ごと",IF($M142&gt;6,$M142-6,$M142+6),""))</f>
        <v/>
      </c>
      <c r="O142" s="6">
        <f>IF($A142="","",IF($C142="",0,IF($J142="解約済み",0,IF(OR($D142="半年ごと",$D142="毎年"),$C142,0))))</f>
        <v/>
      </c>
      <c r="P142" s="6">
        <f>IF($A142="","",IF(OR($D142="半年ごと",$D142="毎年"),0,IF($E142="",0,$E142)))</f>
        <v/>
      </c>
      <c r="Q142" s="8">
        <f>IF($F142="","",RANK($F142,$F$2:$F$201)+COUNTIF($F$2:$F142,$F142)-1)</f>
        <v/>
      </c>
    </row>
    <row r="143" hidden="1" ht="22" customHeight="1">
      <c r="A143" s="27" t="n"/>
      <c r="B143" s="28" t="n"/>
      <c r="C143" s="29" t="n"/>
      <c r="D143" s="28" t="n"/>
      <c r="E143" s="9">
        <f>IF($C143="","",IF($J143="解約済み",0,IF($D143="毎月",$C143,IF($D143="2か月ごと",$C143/2,IF($D143="3か月ごと",$C143/3,IF($D143="半年ごと",$C143/6,IF($D143="毎年",$C143/12,$C143)))))))</f>
        <v/>
      </c>
      <c r="F143" s="9">
        <f>IF($E143="","",$E143*12)</f>
        <v/>
      </c>
      <c r="G143" s="30" t="n"/>
      <c r="H143" s="28" t="n"/>
      <c r="I143" s="28" t="n"/>
      <c r="J143" s="28" t="n"/>
      <c r="K143" s="9">
        <f>IF($F143="","",IF(OR($J143="解約候補",$J143="乗り換え"),$F143,0))</f>
        <v/>
      </c>
      <c r="L143" s="27" t="n"/>
      <c r="M143" s="10">
        <f>IF($A143="","",IF(OR($D143="半年ごと",$D143="毎年"),IF($G143="","",MONTH($G143)),""))</f>
        <v/>
      </c>
      <c r="N143" s="10">
        <f>IF($M143="","",IF($D143="半年ごと",IF($M143&gt;6,$M143-6,$M143+6),""))</f>
        <v/>
      </c>
      <c r="O143" s="9">
        <f>IF($A143="","",IF($C143="",0,IF($J143="解約済み",0,IF(OR($D143="半年ごと",$D143="毎年"),$C143,0))))</f>
        <v/>
      </c>
      <c r="P143" s="9">
        <f>IF($A143="","",IF(OR($D143="半年ごと",$D143="毎年"),0,IF($E143="",0,$E143)))</f>
        <v/>
      </c>
      <c r="Q143" s="10">
        <f>IF($F143="","",RANK($F143,$F$2:$F$201)+COUNTIF($F$2:$F143,$F143)-1)</f>
        <v/>
      </c>
    </row>
    <row r="144" hidden="1" ht="22" customHeight="1">
      <c r="A144" s="27" t="n"/>
      <c r="B144" s="28" t="n"/>
      <c r="C144" s="29" t="n"/>
      <c r="D144" s="28" t="n"/>
      <c r="E144" s="6">
        <f>IF($C144="","",IF($J144="解約済み",0,IF($D144="毎月",$C144,IF($D144="2か月ごと",$C144/2,IF($D144="3か月ごと",$C144/3,IF($D144="半年ごと",$C144/6,IF($D144="毎年",$C144/12,$C144)))))))</f>
        <v/>
      </c>
      <c r="F144" s="6">
        <f>IF($E144="","",$E144*12)</f>
        <v/>
      </c>
      <c r="G144" s="30" t="n"/>
      <c r="H144" s="28" t="n"/>
      <c r="I144" s="28" t="n"/>
      <c r="J144" s="28" t="n"/>
      <c r="K144" s="6">
        <f>IF($F144="","",IF(OR($J144="解約候補",$J144="乗り換え"),$F144,0))</f>
        <v/>
      </c>
      <c r="L144" s="27" t="n"/>
      <c r="M144" s="8">
        <f>IF($A144="","",IF(OR($D144="半年ごと",$D144="毎年"),IF($G144="","",MONTH($G144)),""))</f>
        <v/>
      </c>
      <c r="N144" s="8">
        <f>IF($M144="","",IF($D144="半年ごと",IF($M144&gt;6,$M144-6,$M144+6),""))</f>
        <v/>
      </c>
      <c r="O144" s="6">
        <f>IF($A144="","",IF($C144="",0,IF($J144="解約済み",0,IF(OR($D144="半年ごと",$D144="毎年"),$C144,0))))</f>
        <v/>
      </c>
      <c r="P144" s="6">
        <f>IF($A144="","",IF(OR($D144="半年ごと",$D144="毎年"),0,IF($E144="",0,$E144)))</f>
        <v/>
      </c>
      <c r="Q144" s="8">
        <f>IF($F144="","",RANK($F144,$F$2:$F$201)+COUNTIF($F$2:$F144,$F144)-1)</f>
        <v/>
      </c>
    </row>
    <row r="145" hidden="1" ht="22" customHeight="1">
      <c r="A145" s="27" t="n"/>
      <c r="B145" s="28" t="n"/>
      <c r="C145" s="29" t="n"/>
      <c r="D145" s="28" t="n"/>
      <c r="E145" s="9">
        <f>IF($C145="","",IF($J145="解約済み",0,IF($D145="毎月",$C145,IF($D145="2か月ごと",$C145/2,IF($D145="3か月ごと",$C145/3,IF($D145="半年ごと",$C145/6,IF($D145="毎年",$C145/12,$C145)))))))</f>
        <v/>
      </c>
      <c r="F145" s="9">
        <f>IF($E145="","",$E145*12)</f>
        <v/>
      </c>
      <c r="G145" s="30" t="n"/>
      <c r="H145" s="28" t="n"/>
      <c r="I145" s="28" t="n"/>
      <c r="J145" s="28" t="n"/>
      <c r="K145" s="9">
        <f>IF($F145="","",IF(OR($J145="解約候補",$J145="乗り換え"),$F145,0))</f>
        <v/>
      </c>
      <c r="L145" s="27" t="n"/>
      <c r="M145" s="10">
        <f>IF($A145="","",IF(OR($D145="半年ごと",$D145="毎年"),IF($G145="","",MONTH($G145)),""))</f>
        <v/>
      </c>
      <c r="N145" s="10">
        <f>IF($M145="","",IF($D145="半年ごと",IF($M145&gt;6,$M145-6,$M145+6),""))</f>
        <v/>
      </c>
      <c r="O145" s="9">
        <f>IF($A145="","",IF($C145="",0,IF($J145="解約済み",0,IF(OR($D145="半年ごと",$D145="毎年"),$C145,0))))</f>
        <v/>
      </c>
      <c r="P145" s="9">
        <f>IF($A145="","",IF(OR($D145="半年ごと",$D145="毎年"),0,IF($E145="",0,$E145)))</f>
        <v/>
      </c>
      <c r="Q145" s="10">
        <f>IF($F145="","",RANK($F145,$F$2:$F$201)+COUNTIF($F$2:$F145,$F145)-1)</f>
        <v/>
      </c>
    </row>
    <row r="146" hidden="1" ht="22" customHeight="1">
      <c r="A146" s="27" t="n"/>
      <c r="B146" s="28" t="n"/>
      <c r="C146" s="29" t="n"/>
      <c r="D146" s="28" t="n"/>
      <c r="E146" s="6">
        <f>IF($C146="","",IF($J146="解約済み",0,IF($D146="毎月",$C146,IF($D146="2か月ごと",$C146/2,IF($D146="3か月ごと",$C146/3,IF($D146="半年ごと",$C146/6,IF($D146="毎年",$C146/12,$C146)))))))</f>
        <v/>
      </c>
      <c r="F146" s="6">
        <f>IF($E146="","",$E146*12)</f>
        <v/>
      </c>
      <c r="G146" s="30" t="n"/>
      <c r="H146" s="28" t="n"/>
      <c r="I146" s="28" t="n"/>
      <c r="J146" s="28" t="n"/>
      <c r="K146" s="6">
        <f>IF($F146="","",IF(OR($J146="解約候補",$J146="乗り換え"),$F146,0))</f>
        <v/>
      </c>
      <c r="L146" s="27" t="n"/>
      <c r="M146" s="8">
        <f>IF($A146="","",IF(OR($D146="半年ごと",$D146="毎年"),IF($G146="","",MONTH($G146)),""))</f>
        <v/>
      </c>
      <c r="N146" s="8">
        <f>IF($M146="","",IF($D146="半年ごと",IF($M146&gt;6,$M146-6,$M146+6),""))</f>
        <v/>
      </c>
      <c r="O146" s="6">
        <f>IF($A146="","",IF($C146="",0,IF($J146="解約済み",0,IF(OR($D146="半年ごと",$D146="毎年"),$C146,0))))</f>
        <v/>
      </c>
      <c r="P146" s="6">
        <f>IF($A146="","",IF(OR($D146="半年ごと",$D146="毎年"),0,IF($E146="",0,$E146)))</f>
        <v/>
      </c>
      <c r="Q146" s="8">
        <f>IF($F146="","",RANK($F146,$F$2:$F$201)+COUNTIF($F$2:$F146,$F146)-1)</f>
        <v/>
      </c>
    </row>
    <row r="147" hidden="1" ht="22" customHeight="1">
      <c r="A147" s="27" t="n"/>
      <c r="B147" s="28" t="n"/>
      <c r="C147" s="29" t="n"/>
      <c r="D147" s="28" t="n"/>
      <c r="E147" s="9">
        <f>IF($C147="","",IF($J147="解約済み",0,IF($D147="毎月",$C147,IF($D147="2か月ごと",$C147/2,IF($D147="3か月ごと",$C147/3,IF($D147="半年ごと",$C147/6,IF($D147="毎年",$C147/12,$C147)))))))</f>
        <v/>
      </c>
      <c r="F147" s="9">
        <f>IF($E147="","",$E147*12)</f>
        <v/>
      </c>
      <c r="G147" s="30" t="n"/>
      <c r="H147" s="28" t="n"/>
      <c r="I147" s="28" t="n"/>
      <c r="J147" s="28" t="n"/>
      <c r="K147" s="9">
        <f>IF($F147="","",IF(OR($J147="解約候補",$J147="乗り換え"),$F147,0))</f>
        <v/>
      </c>
      <c r="L147" s="27" t="n"/>
      <c r="M147" s="10">
        <f>IF($A147="","",IF(OR($D147="半年ごと",$D147="毎年"),IF($G147="","",MONTH($G147)),""))</f>
        <v/>
      </c>
      <c r="N147" s="10">
        <f>IF($M147="","",IF($D147="半年ごと",IF($M147&gt;6,$M147-6,$M147+6),""))</f>
        <v/>
      </c>
      <c r="O147" s="9">
        <f>IF($A147="","",IF($C147="",0,IF($J147="解約済み",0,IF(OR($D147="半年ごと",$D147="毎年"),$C147,0))))</f>
        <v/>
      </c>
      <c r="P147" s="9">
        <f>IF($A147="","",IF(OR($D147="半年ごと",$D147="毎年"),0,IF($E147="",0,$E147)))</f>
        <v/>
      </c>
      <c r="Q147" s="10">
        <f>IF($F147="","",RANK($F147,$F$2:$F$201)+COUNTIF($F$2:$F147,$F147)-1)</f>
        <v/>
      </c>
    </row>
    <row r="148" hidden="1" ht="22" customHeight="1">
      <c r="A148" s="27" t="n"/>
      <c r="B148" s="28" t="n"/>
      <c r="C148" s="29" t="n"/>
      <c r="D148" s="28" t="n"/>
      <c r="E148" s="6">
        <f>IF($C148="","",IF($J148="解約済み",0,IF($D148="毎月",$C148,IF($D148="2か月ごと",$C148/2,IF($D148="3か月ごと",$C148/3,IF($D148="半年ごと",$C148/6,IF($D148="毎年",$C148/12,$C148)))))))</f>
        <v/>
      </c>
      <c r="F148" s="6">
        <f>IF($E148="","",$E148*12)</f>
        <v/>
      </c>
      <c r="G148" s="30" t="n"/>
      <c r="H148" s="28" t="n"/>
      <c r="I148" s="28" t="n"/>
      <c r="J148" s="28" t="n"/>
      <c r="K148" s="6">
        <f>IF($F148="","",IF(OR($J148="解約候補",$J148="乗り換え"),$F148,0))</f>
        <v/>
      </c>
      <c r="L148" s="27" t="n"/>
      <c r="M148" s="8">
        <f>IF($A148="","",IF(OR($D148="半年ごと",$D148="毎年"),IF($G148="","",MONTH($G148)),""))</f>
        <v/>
      </c>
      <c r="N148" s="8">
        <f>IF($M148="","",IF($D148="半年ごと",IF($M148&gt;6,$M148-6,$M148+6),""))</f>
        <v/>
      </c>
      <c r="O148" s="6">
        <f>IF($A148="","",IF($C148="",0,IF($J148="解約済み",0,IF(OR($D148="半年ごと",$D148="毎年"),$C148,0))))</f>
        <v/>
      </c>
      <c r="P148" s="6">
        <f>IF($A148="","",IF(OR($D148="半年ごと",$D148="毎年"),0,IF($E148="",0,$E148)))</f>
        <v/>
      </c>
      <c r="Q148" s="8">
        <f>IF($F148="","",RANK($F148,$F$2:$F$201)+COUNTIF($F$2:$F148,$F148)-1)</f>
        <v/>
      </c>
    </row>
    <row r="149" hidden="1" ht="22" customHeight="1">
      <c r="A149" s="27" t="n"/>
      <c r="B149" s="28" t="n"/>
      <c r="C149" s="29" t="n"/>
      <c r="D149" s="28" t="n"/>
      <c r="E149" s="9">
        <f>IF($C149="","",IF($J149="解約済み",0,IF($D149="毎月",$C149,IF($D149="2か月ごと",$C149/2,IF($D149="3か月ごと",$C149/3,IF($D149="半年ごと",$C149/6,IF($D149="毎年",$C149/12,$C149)))))))</f>
        <v/>
      </c>
      <c r="F149" s="9">
        <f>IF($E149="","",$E149*12)</f>
        <v/>
      </c>
      <c r="G149" s="30" t="n"/>
      <c r="H149" s="28" t="n"/>
      <c r="I149" s="28" t="n"/>
      <c r="J149" s="28" t="n"/>
      <c r="K149" s="9">
        <f>IF($F149="","",IF(OR($J149="解約候補",$J149="乗り換え"),$F149,0))</f>
        <v/>
      </c>
      <c r="L149" s="27" t="n"/>
      <c r="M149" s="10">
        <f>IF($A149="","",IF(OR($D149="半年ごと",$D149="毎年"),IF($G149="","",MONTH($G149)),""))</f>
        <v/>
      </c>
      <c r="N149" s="10">
        <f>IF($M149="","",IF($D149="半年ごと",IF($M149&gt;6,$M149-6,$M149+6),""))</f>
        <v/>
      </c>
      <c r="O149" s="9">
        <f>IF($A149="","",IF($C149="",0,IF($J149="解約済み",0,IF(OR($D149="半年ごと",$D149="毎年"),$C149,0))))</f>
        <v/>
      </c>
      <c r="P149" s="9">
        <f>IF($A149="","",IF(OR($D149="半年ごと",$D149="毎年"),0,IF($E149="",0,$E149)))</f>
        <v/>
      </c>
      <c r="Q149" s="10">
        <f>IF($F149="","",RANK($F149,$F$2:$F$201)+COUNTIF($F$2:$F149,$F149)-1)</f>
        <v/>
      </c>
    </row>
    <row r="150" hidden="1" ht="22" customHeight="1">
      <c r="A150" s="27" t="n"/>
      <c r="B150" s="28" t="n"/>
      <c r="C150" s="29" t="n"/>
      <c r="D150" s="28" t="n"/>
      <c r="E150" s="6">
        <f>IF($C150="","",IF($J150="解約済み",0,IF($D150="毎月",$C150,IF($D150="2か月ごと",$C150/2,IF($D150="3か月ごと",$C150/3,IF($D150="半年ごと",$C150/6,IF($D150="毎年",$C150/12,$C150)))))))</f>
        <v/>
      </c>
      <c r="F150" s="6">
        <f>IF($E150="","",$E150*12)</f>
        <v/>
      </c>
      <c r="G150" s="30" t="n"/>
      <c r="H150" s="28" t="n"/>
      <c r="I150" s="28" t="n"/>
      <c r="J150" s="28" t="n"/>
      <c r="K150" s="6">
        <f>IF($F150="","",IF(OR($J150="解約候補",$J150="乗り換え"),$F150,0))</f>
        <v/>
      </c>
      <c r="L150" s="27" t="n"/>
      <c r="M150" s="8">
        <f>IF($A150="","",IF(OR($D150="半年ごと",$D150="毎年"),IF($G150="","",MONTH($G150)),""))</f>
        <v/>
      </c>
      <c r="N150" s="8">
        <f>IF($M150="","",IF($D150="半年ごと",IF($M150&gt;6,$M150-6,$M150+6),""))</f>
        <v/>
      </c>
      <c r="O150" s="6">
        <f>IF($A150="","",IF($C150="",0,IF($J150="解約済み",0,IF(OR($D150="半年ごと",$D150="毎年"),$C150,0))))</f>
        <v/>
      </c>
      <c r="P150" s="6">
        <f>IF($A150="","",IF(OR($D150="半年ごと",$D150="毎年"),0,IF($E150="",0,$E150)))</f>
        <v/>
      </c>
      <c r="Q150" s="8">
        <f>IF($F150="","",RANK($F150,$F$2:$F$201)+COUNTIF($F$2:$F150,$F150)-1)</f>
        <v/>
      </c>
    </row>
    <row r="151" hidden="1" ht="22" customHeight="1">
      <c r="A151" s="27" t="n"/>
      <c r="B151" s="28" t="n"/>
      <c r="C151" s="29" t="n"/>
      <c r="D151" s="28" t="n"/>
      <c r="E151" s="9">
        <f>IF($C151="","",IF($J151="解約済み",0,IF($D151="毎月",$C151,IF($D151="2か月ごと",$C151/2,IF($D151="3か月ごと",$C151/3,IF($D151="半年ごと",$C151/6,IF($D151="毎年",$C151/12,$C151)))))))</f>
        <v/>
      </c>
      <c r="F151" s="9">
        <f>IF($E151="","",$E151*12)</f>
        <v/>
      </c>
      <c r="G151" s="30" t="n"/>
      <c r="H151" s="28" t="n"/>
      <c r="I151" s="28" t="n"/>
      <c r="J151" s="28" t="n"/>
      <c r="K151" s="9">
        <f>IF($F151="","",IF(OR($J151="解約候補",$J151="乗り換え"),$F151,0))</f>
        <v/>
      </c>
      <c r="L151" s="27" t="n"/>
      <c r="M151" s="10">
        <f>IF($A151="","",IF(OR($D151="半年ごと",$D151="毎年"),IF($G151="","",MONTH($G151)),""))</f>
        <v/>
      </c>
      <c r="N151" s="10">
        <f>IF($M151="","",IF($D151="半年ごと",IF($M151&gt;6,$M151-6,$M151+6),""))</f>
        <v/>
      </c>
      <c r="O151" s="9">
        <f>IF($A151="","",IF($C151="",0,IF($J151="解約済み",0,IF(OR($D151="半年ごと",$D151="毎年"),$C151,0))))</f>
        <v/>
      </c>
      <c r="P151" s="9">
        <f>IF($A151="","",IF(OR($D151="半年ごと",$D151="毎年"),0,IF($E151="",0,$E151)))</f>
        <v/>
      </c>
      <c r="Q151" s="10">
        <f>IF($F151="","",RANK($F151,$F$2:$F$201)+COUNTIF($F$2:$F151,$F151)-1)</f>
        <v/>
      </c>
    </row>
    <row r="152" hidden="1" ht="22" customHeight="1">
      <c r="A152" s="27" t="n"/>
      <c r="B152" s="28" t="n"/>
      <c r="C152" s="29" t="n"/>
      <c r="D152" s="28" t="n"/>
      <c r="E152" s="6">
        <f>IF($C152="","",IF($J152="解約済み",0,IF($D152="毎月",$C152,IF($D152="2か月ごと",$C152/2,IF($D152="3か月ごと",$C152/3,IF($D152="半年ごと",$C152/6,IF($D152="毎年",$C152/12,$C152)))))))</f>
        <v/>
      </c>
      <c r="F152" s="6">
        <f>IF($E152="","",$E152*12)</f>
        <v/>
      </c>
      <c r="G152" s="30" t="n"/>
      <c r="H152" s="28" t="n"/>
      <c r="I152" s="28" t="n"/>
      <c r="J152" s="28" t="n"/>
      <c r="K152" s="6">
        <f>IF($F152="","",IF(OR($J152="解約候補",$J152="乗り換え"),$F152,0))</f>
        <v/>
      </c>
      <c r="L152" s="27" t="n"/>
      <c r="M152" s="8">
        <f>IF($A152="","",IF(OR($D152="半年ごと",$D152="毎年"),IF($G152="","",MONTH($G152)),""))</f>
        <v/>
      </c>
      <c r="N152" s="8">
        <f>IF($M152="","",IF($D152="半年ごと",IF($M152&gt;6,$M152-6,$M152+6),""))</f>
        <v/>
      </c>
      <c r="O152" s="6">
        <f>IF($A152="","",IF($C152="",0,IF($J152="解約済み",0,IF(OR($D152="半年ごと",$D152="毎年"),$C152,0))))</f>
        <v/>
      </c>
      <c r="P152" s="6">
        <f>IF($A152="","",IF(OR($D152="半年ごと",$D152="毎年"),0,IF($E152="",0,$E152)))</f>
        <v/>
      </c>
      <c r="Q152" s="8">
        <f>IF($F152="","",RANK($F152,$F$2:$F$201)+COUNTIF($F$2:$F152,$F152)-1)</f>
        <v/>
      </c>
    </row>
    <row r="153" hidden="1" ht="22" customHeight="1">
      <c r="A153" s="27" t="n"/>
      <c r="B153" s="28" t="n"/>
      <c r="C153" s="29" t="n"/>
      <c r="D153" s="28" t="n"/>
      <c r="E153" s="9">
        <f>IF($C153="","",IF($J153="解約済み",0,IF($D153="毎月",$C153,IF($D153="2か月ごと",$C153/2,IF($D153="3か月ごと",$C153/3,IF($D153="半年ごと",$C153/6,IF($D153="毎年",$C153/12,$C153)))))))</f>
        <v/>
      </c>
      <c r="F153" s="9">
        <f>IF($E153="","",$E153*12)</f>
        <v/>
      </c>
      <c r="G153" s="30" t="n"/>
      <c r="H153" s="28" t="n"/>
      <c r="I153" s="28" t="n"/>
      <c r="J153" s="28" t="n"/>
      <c r="K153" s="9">
        <f>IF($F153="","",IF(OR($J153="解約候補",$J153="乗り換え"),$F153,0))</f>
        <v/>
      </c>
      <c r="L153" s="27" t="n"/>
      <c r="M153" s="10">
        <f>IF($A153="","",IF(OR($D153="半年ごと",$D153="毎年"),IF($G153="","",MONTH($G153)),""))</f>
        <v/>
      </c>
      <c r="N153" s="10">
        <f>IF($M153="","",IF($D153="半年ごと",IF($M153&gt;6,$M153-6,$M153+6),""))</f>
        <v/>
      </c>
      <c r="O153" s="9">
        <f>IF($A153="","",IF($C153="",0,IF($J153="解約済み",0,IF(OR($D153="半年ごと",$D153="毎年"),$C153,0))))</f>
        <v/>
      </c>
      <c r="P153" s="9">
        <f>IF($A153="","",IF(OR($D153="半年ごと",$D153="毎年"),0,IF($E153="",0,$E153)))</f>
        <v/>
      </c>
      <c r="Q153" s="10">
        <f>IF($F153="","",RANK($F153,$F$2:$F$201)+COUNTIF($F$2:$F153,$F153)-1)</f>
        <v/>
      </c>
    </row>
    <row r="154" hidden="1" ht="22" customHeight="1">
      <c r="A154" s="27" t="n"/>
      <c r="B154" s="28" t="n"/>
      <c r="C154" s="29" t="n"/>
      <c r="D154" s="28" t="n"/>
      <c r="E154" s="6">
        <f>IF($C154="","",IF($J154="解約済み",0,IF($D154="毎月",$C154,IF($D154="2か月ごと",$C154/2,IF($D154="3か月ごと",$C154/3,IF($D154="半年ごと",$C154/6,IF($D154="毎年",$C154/12,$C154)))))))</f>
        <v/>
      </c>
      <c r="F154" s="6">
        <f>IF($E154="","",$E154*12)</f>
        <v/>
      </c>
      <c r="G154" s="30" t="n"/>
      <c r="H154" s="28" t="n"/>
      <c r="I154" s="28" t="n"/>
      <c r="J154" s="28" t="n"/>
      <c r="K154" s="6">
        <f>IF($F154="","",IF(OR($J154="解約候補",$J154="乗り換え"),$F154,0))</f>
        <v/>
      </c>
      <c r="L154" s="27" t="n"/>
      <c r="M154" s="8">
        <f>IF($A154="","",IF(OR($D154="半年ごと",$D154="毎年"),IF($G154="","",MONTH($G154)),""))</f>
        <v/>
      </c>
      <c r="N154" s="8">
        <f>IF($M154="","",IF($D154="半年ごと",IF($M154&gt;6,$M154-6,$M154+6),""))</f>
        <v/>
      </c>
      <c r="O154" s="6">
        <f>IF($A154="","",IF($C154="",0,IF($J154="解約済み",0,IF(OR($D154="半年ごと",$D154="毎年"),$C154,0))))</f>
        <v/>
      </c>
      <c r="P154" s="6">
        <f>IF($A154="","",IF(OR($D154="半年ごと",$D154="毎年"),0,IF($E154="",0,$E154)))</f>
        <v/>
      </c>
      <c r="Q154" s="8">
        <f>IF($F154="","",RANK($F154,$F$2:$F$201)+COUNTIF($F$2:$F154,$F154)-1)</f>
        <v/>
      </c>
    </row>
    <row r="155" hidden="1" ht="22" customHeight="1">
      <c r="A155" s="27" t="n"/>
      <c r="B155" s="28" t="n"/>
      <c r="C155" s="29" t="n"/>
      <c r="D155" s="28" t="n"/>
      <c r="E155" s="9">
        <f>IF($C155="","",IF($J155="解約済み",0,IF($D155="毎月",$C155,IF($D155="2か月ごと",$C155/2,IF($D155="3か月ごと",$C155/3,IF($D155="半年ごと",$C155/6,IF($D155="毎年",$C155/12,$C155)))))))</f>
        <v/>
      </c>
      <c r="F155" s="9">
        <f>IF($E155="","",$E155*12)</f>
        <v/>
      </c>
      <c r="G155" s="30" t="n"/>
      <c r="H155" s="28" t="n"/>
      <c r="I155" s="28" t="n"/>
      <c r="J155" s="28" t="n"/>
      <c r="K155" s="9">
        <f>IF($F155="","",IF(OR($J155="解約候補",$J155="乗り換え"),$F155,0))</f>
        <v/>
      </c>
      <c r="L155" s="27" t="n"/>
      <c r="M155" s="10">
        <f>IF($A155="","",IF(OR($D155="半年ごと",$D155="毎年"),IF($G155="","",MONTH($G155)),""))</f>
        <v/>
      </c>
      <c r="N155" s="10">
        <f>IF($M155="","",IF($D155="半年ごと",IF($M155&gt;6,$M155-6,$M155+6),""))</f>
        <v/>
      </c>
      <c r="O155" s="9">
        <f>IF($A155="","",IF($C155="",0,IF($J155="解約済み",0,IF(OR($D155="半年ごと",$D155="毎年"),$C155,0))))</f>
        <v/>
      </c>
      <c r="P155" s="9">
        <f>IF($A155="","",IF(OR($D155="半年ごと",$D155="毎年"),0,IF($E155="",0,$E155)))</f>
        <v/>
      </c>
      <c r="Q155" s="10">
        <f>IF($F155="","",RANK($F155,$F$2:$F$201)+COUNTIF($F$2:$F155,$F155)-1)</f>
        <v/>
      </c>
    </row>
    <row r="156" hidden="1" ht="22" customHeight="1">
      <c r="A156" s="27" t="n"/>
      <c r="B156" s="28" t="n"/>
      <c r="C156" s="29" t="n"/>
      <c r="D156" s="28" t="n"/>
      <c r="E156" s="6">
        <f>IF($C156="","",IF($J156="解約済み",0,IF($D156="毎月",$C156,IF($D156="2か月ごと",$C156/2,IF($D156="3か月ごと",$C156/3,IF($D156="半年ごと",$C156/6,IF($D156="毎年",$C156/12,$C156)))))))</f>
        <v/>
      </c>
      <c r="F156" s="6">
        <f>IF($E156="","",$E156*12)</f>
        <v/>
      </c>
      <c r="G156" s="30" t="n"/>
      <c r="H156" s="28" t="n"/>
      <c r="I156" s="28" t="n"/>
      <c r="J156" s="28" t="n"/>
      <c r="K156" s="6">
        <f>IF($F156="","",IF(OR($J156="解約候補",$J156="乗り換え"),$F156,0))</f>
        <v/>
      </c>
      <c r="L156" s="27" t="n"/>
      <c r="M156" s="8">
        <f>IF($A156="","",IF(OR($D156="半年ごと",$D156="毎年"),IF($G156="","",MONTH($G156)),""))</f>
        <v/>
      </c>
      <c r="N156" s="8">
        <f>IF($M156="","",IF($D156="半年ごと",IF($M156&gt;6,$M156-6,$M156+6),""))</f>
        <v/>
      </c>
      <c r="O156" s="6">
        <f>IF($A156="","",IF($C156="",0,IF($J156="解約済み",0,IF(OR($D156="半年ごと",$D156="毎年"),$C156,0))))</f>
        <v/>
      </c>
      <c r="P156" s="6">
        <f>IF($A156="","",IF(OR($D156="半年ごと",$D156="毎年"),0,IF($E156="",0,$E156)))</f>
        <v/>
      </c>
      <c r="Q156" s="8">
        <f>IF($F156="","",RANK($F156,$F$2:$F$201)+COUNTIF($F$2:$F156,$F156)-1)</f>
        <v/>
      </c>
    </row>
    <row r="157" hidden="1" ht="22" customHeight="1">
      <c r="A157" s="27" t="n"/>
      <c r="B157" s="28" t="n"/>
      <c r="C157" s="29" t="n"/>
      <c r="D157" s="28" t="n"/>
      <c r="E157" s="9">
        <f>IF($C157="","",IF($J157="解約済み",0,IF($D157="毎月",$C157,IF($D157="2か月ごと",$C157/2,IF($D157="3か月ごと",$C157/3,IF($D157="半年ごと",$C157/6,IF($D157="毎年",$C157/12,$C157)))))))</f>
        <v/>
      </c>
      <c r="F157" s="9">
        <f>IF($E157="","",$E157*12)</f>
        <v/>
      </c>
      <c r="G157" s="30" t="n"/>
      <c r="H157" s="28" t="n"/>
      <c r="I157" s="28" t="n"/>
      <c r="J157" s="28" t="n"/>
      <c r="K157" s="9">
        <f>IF($F157="","",IF(OR($J157="解約候補",$J157="乗り換え"),$F157,0))</f>
        <v/>
      </c>
      <c r="L157" s="27" t="n"/>
      <c r="M157" s="10">
        <f>IF($A157="","",IF(OR($D157="半年ごと",$D157="毎年"),IF($G157="","",MONTH($G157)),""))</f>
        <v/>
      </c>
      <c r="N157" s="10">
        <f>IF($M157="","",IF($D157="半年ごと",IF($M157&gt;6,$M157-6,$M157+6),""))</f>
        <v/>
      </c>
      <c r="O157" s="9">
        <f>IF($A157="","",IF($C157="",0,IF($J157="解約済み",0,IF(OR($D157="半年ごと",$D157="毎年"),$C157,0))))</f>
        <v/>
      </c>
      <c r="P157" s="9">
        <f>IF($A157="","",IF(OR($D157="半年ごと",$D157="毎年"),0,IF($E157="",0,$E157)))</f>
        <v/>
      </c>
      <c r="Q157" s="10">
        <f>IF($F157="","",RANK($F157,$F$2:$F$201)+COUNTIF($F$2:$F157,$F157)-1)</f>
        <v/>
      </c>
    </row>
    <row r="158" hidden="1" ht="22" customHeight="1">
      <c r="A158" s="27" t="n"/>
      <c r="B158" s="28" t="n"/>
      <c r="C158" s="29" t="n"/>
      <c r="D158" s="28" t="n"/>
      <c r="E158" s="6">
        <f>IF($C158="","",IF($J158="解約済み",0,IF($D158="毎月",$C158,IF($D158="2か月ごと",$C158/2,IF($D158="3か月ごと",$C158/3,IF($D158="半年ごと",$C158/6,IF($D158="毎年",$C158/12,$C158)))))))</f>
        <v/>
      </c>
      <c r="F158" s="6">
        <f>IF($E158="","",$E158*12)</f>
        <v/>
      </c>
      <c r="G158" s="30" t="n"/>
      <c r="H158" s="28" t="n"/>
      <c r="I158" s="28" t="n"/>
      <c r="J158" s="28" t="n"/>
      <c r="K158" s="6">
        <f>IF($F158="","",IF(OR($J158="解約候補",$J158="乗り換え"),$F158,0))</f>
        <v/>
      </c>
      <c r="L158" s="27" t="n"/>
      <c r="M158" s="8">
        <f>IF($A158="","",IF(OR($D158="半年ごと",$D158="毎年"),IF($G158="","",MONTH($G158)),""))</f>
        <v/>
      </c>
      <c r="N158" s="8">
        <f>IF($M158="","",IF($D158="半年ごと",IF($M158&gt;6,$M158-6,$M158+6),""))</f>
        <v/>
      </c>
      <c r="O158" s="6">
        <f>IF($A158="","",IF($C158="",0,IF($J158="解約済み",0,IF(OR($D158="半年ごと",$D158="毎年"),$C158,0))))</f>
        <v/>
      </c>
      <c r="P158" s="6">
        <f>IF($A158="","",IF(OR($D158="半年ごと",$D158="毎年"),0,IF($E158="",0,$E158)))</f>
        <v/>
      </c>
      <c r="Q158" s="8">
        <f>IF($F158="","",RANK($F158,$F$2:$F$201)+COUNTIF($F$2:$F158,$F158)-1)</f>
        <v/>
      </c>
    </row>
    <row r="159" hidden="1" ht="22" customHeight="1">
      <c r="A159" s="27" t="n"/>
      <c r="B159" s="28" t="n"/>
      <c r="C159" s="29" t="n"/>
      <c r="D159" s="28" t="n"/>
      <c r="E159" s="9">
        <f>IF($C159="","",IF($J159="解約済み",0,IF($D159="毎月",$C159,IF($D159="2か月ごと",$C159/2,IF($D159="3か月ごと",$C159/3,IF($D159="半年ごと",$C159/6,IF($D159="毎年",$C159/12,$C159)))))))</f>
        <v/>
      </c>
      <c r="F159" s="9">
        <f>IF($E159="","",$E159*12)</f>
        <v/>
      </c>
      <c r="G159" s="30" t="n"/>
      <c r="H159" s="28" t="n"/>
      <c r="I159" s="28" t="n"/>
      <c r="J159" s="28" t="n"/>
      <c r="K159" s="9">
        <f>IF($F159="","",IF(OR($J159="解約候補",$J159="乗り換え"),$F159,0))</f>
        <v/>
      </c>
      <c r="L159" s="27" t="n"/>
      <c r="M159" s="10">
        <f>IF($A159="","",IF(OR($D159="半年ごと",$D159="毎年"),IF($G159="","",MONTH($G159)),""))</f>
        <v/>
      </c>
      <c r="N159" s="10">
        <f>IF($M159="","",IF($D159="半年ごと",IF($M159&gt;6,$M159-6,$M159+6),""))</f>
        <v/>
      </c>
      <c r="O159" s="9">
        <f>IF($A159="","",IF($C159="",0,IF($J159="解約済み",0,IF(OR($D159="半年ごと",$D159="毎年"),$C159,0))))</f>
        <v/>
      </c>
      <c r="P159" s="9">
        <f>IF($A159="","",IF(OR($D159="半年ごと",$D159="毎年"),0,IF($E159="",0,$E159)))</f>
        <v/>
      </c>
      <c r="Q159" s="10">
        <f>IF($F159="","",RANK($F159,$F$2:$F$201)+COUNTIF($F$2:$F159,$F159)-1)</f>
        <v/>
      </c>
    </row>
    <row r="160" hidden="1" ht="22" customHeight="1">
      <c r="A160" s="27" t="n"/>
      <c r="B160" s="28" t="n"/>
      <c r="C160" s="29" t="n"/>
      <c r="D160" s="28" t="n"/>
      <c r="E160" s="6">
        <f>IF($C160="","",IF($J160="解約済み",0,IF($D160="毎月",$C160,IF($D160="2か月ごと",$C160/2,IF($D160="3か月ごと",$C160/3,IF($D160="半年ごと",$C160/6,IF($D160="毎年",$C160/12,$C160)))))))</f>
        <v/>
      </c>
      <c r="F160" s="6">
        <f>IF($E160="","",$E160*12)</f>
        <v/>
      </c>
      <c r="G160" s="30" t="n"/>
      <c r="H160" s="28" t="n"/>
      <c r="I160" s="28" t="n"/>
      <c r="J160" s="28" t="n"/>
      <c r="K160" s="6">
        <f>IF($F160="","",IF(OR($J160="解約候補",$J160="乗り換え"),$F160,0))</f>
        <v/>
      </c>
      <c r="L160" s="27" t="n"/>
      <c r="M160" s="8">
        <f>IF($A160="","",IF(OR($D160="半年ごと",$D160="毎年"),IF($G160="","",MONTH($G160)),""))</f>
        <v/>
      </c>
      <c r="N160" s="8">
        <f>IF($M160="","",IF($D160="半年ごと",IF($M160&gt;6,$M160-6,$M160+6),""))</f>
        <v/>
      </c>
      <c r="O160" s="6">
        <f>IF($A160="","",IF($C160="",0,IF($J160="解約済み",0,IF(OR($D160="半年ごと",$D160="毎年"),$C160,0))))</f>
        <v/>
      </c>
      <c r="P160" s="6">
        <f>IF($A160="","",IF(OR($D160="半年ごと",$D160="毎年"),0,IF($E160="",0,$E160)))</f>
        <v/>
      </c>
      <c r="Q160" s="8">
        <f>IF($F160="","",RANK($F160,$F$2:$F$201)+COUNTIF($F$2:$F160,$F160)-1)</f>
        <v/>
      </c>
    </row>
    <row r="161" hidden="1" ht="22" customHeight="1">
      <c r="A161" s="27" t="n"/>
      <c r="B161" s="28" t="n"/>
      <c r="C161" s="29" t="n"/>
      <c r="D161" s="28" t="n"/>
      <c r="E161" s="9">
        <f>IF($C161="","",IF($J161="解約済み",0,IF($D161="毎月",$C161,IF($D161="2か月ごと",$C161/2,IF($D161="3か月ごと",$C161/3,IF($D161="半年ごと",$C161/6,IF($D161="毎年",$C161/12,$C161)))))))</f>
        <v/>
      </c>
      <c r="F161" s="9">
        <f>IF($E161="","",$E161*12)</f>
        <v/>
      </c>
      <c r="G161" s="30" t="n"/>
      <c r="H161" s="28" t="n"/>
      <c r="I161" s="28" t="n"/>
      <c r="J161" s="28" t="n"/>
      <c r="K161" s="9">
        <f>IF($F161="","",IF(OR($J161="解約候補",$J161="乗り換え"),$F161,0))</f>
        <v/>
      </c>
      <c r="L161" s="27" t="n"/>
      <c r="M161" s="10">
        <f>IF($A161="","",IF(OR($D161="半年ごと",$D161="毎年"),IF($G161="","",MONTH($G161)),""))</f>
        <v/>
      </c>
      <c r="N161" s="10">
        <f>IF($M161="","",IF($D161="半年ごと",IF($M161&gt;6,$M161-6,$M161+6),""))</f>
        <v/>
      </c>
      <c r="O161" s="9">
        <f>IF($A161="","",IF($C161="",0,IF($J161="解約済み",0,IF(OR($D161="半年ごと",$D161="毎年"),$C161,0))))</f>
        <v/>
      </c>
      <c r="P161" s="9">
        <f>IF($A161="","",IF(OR($D161="半年ごと",$D161="毎年"),0,IF($E161="",0,$E161)))</f>
        <v/>
      </c>
      <c r="Q161" s="10">
        <f>IF($F161="","",RANK($F161,$F$2:$F$201)+COUNTIF($F$2:$F161,$F161)-1)</f>
        <v/>
      </c>
    </row>
    <row r="162" hidden="1" ht="22" customHeight="1">
      <c r="A162" s="27" t="n"/>
      <c r="B162" s="28" t="n"/>
      <c r="C162" s="29" t="n"/>
      <c r="D162" s="28" t="n"/>
      <c r="E162" s="6">
        <f>IF($C162="","",IF($J162="解約済み",0,IF($D162="毎月",$C162,IF($D162="2か月ごと",$C162/2,IF($D162="3か月ごと",$C162/3,IF($D162="半年ごと",$C162/6,IF($D162="毎年",$C162/12,$C162)))))))</f>
        <v/>
      </c>
      <c r="F162" s="6">
        <f>IF($E162="","",$E162*12)</f>
        <v/>
      </c>
      <c r="G162" s="30" t="n"/>
      <c r="H162" s="28" t="n"/>
      <c r="I162" s="28" t="n"/>
      <c r="J162" s="28" t="n"/>
      <c r="K162" s="6">
        <f>IF($F162="","",IF(OR($J162="解約候補",$J162="乗り換え"),$F162,0))</f>
        <v/>
      </c>
      <c r="L162" s="27" t="n"/>
      <c r="M162" s="8">
        <f>IF($A162="","",IF(OR($D162="半年ごと",$D162="毎年"),IF($G162="","",MONTH($G162)),""))</f>
        <v/>
      </c>
      <c r="N162" s="8">
        <f>IF($M162="","",IF($D162="半年ごと",IF($M162&gt;6,$M162-6,$M162+6),""))</f>
        <v/>
      </c>
      <c r="O162" s="6">
        <f>IF($A162="","",IF($C162="",0,IF($J162="解約済み",0,IF(OR($D162="半年ごと",$D162="毎年"),$C162,0))))</f>
        <v/>
      </c>
      <c r="P162" s="6">
        <f>IF($A162="","",IF(OR($D162="半年ごと",$D162="毎年"),0,IF($E162="",0,$E162)))</f>
        <v/>
      </c>
      <c r="Q162" s="8">
        <f>IF($F162="","",RANK($F162,$F$2:$F$201)+COUNTIF($F$2:$F162,$F162)-1)</f>
        <v/>
      </c>
    </row>
    <row r="163" hidden="1" ht="22" customHeight="1">
      <c r="A163" s="27" t="n"/>
      <c r="B163" s="28" t="n"/>
      <c r="C163" s="29" t="n"/>
      <c r="D163" s="28" t="n"/>
      <c r="E163" s="9">
        <f>IF($C163="","",IF($J163="解約済み",0,IF($D163="毎月",$C163,IF($D163="2か月ごと",$C163/2,IF($D163="3か月ごと",$C163/3,IF($D163="半年ごと",$C163/6,IF($D163="毎年",$C163/12,$C163)))))))</f>
        <v/>
      </c>
      <c r="F163" s="9">
        <f>IF($E163="","",$E163*12)</f>
        <v/>
      </c>
      <c r="G163" s="30" t="n"/>
      <c r="H163" s="28" t="n"/>
      <c r="I163" s="28" t="n"/>
      <c r="J163" s="28" t="n"/>
      <c r="K163" s="9">
        <f>IF($F163="","",IF(OR($J163="解約候補",$J163="乗り換え"),$F163,0))</f>
        <v/>
      </c>
      <c r="L163" s="27" t="n"/>
      <c r="M163" s="10">
        <f>IF($A163="","",IF(OR($D163="半年ごと",$D163="毎年"),IF($G163="","",MONTH($G163)),""))</f>
        <v/>
      </c>
      <c r="N163" s="10">
        <f>IF($M163="","",IF($D163="半年ごと",IF($M163&gt;6,$M163-6,$M163+6),""))</f>
        <v/>
      </c>
      <c r="O163" s="9">
        <f>IF($A163="","",IF($C163="",0,IF($J163="解約済み",0,IF(OR($D163="半年ごと",$D163="毎年"),$C163,0))))</f>
        <v/>
      </c>
      <c r="P163" s="9">
        <f>IF($A163="","",IF(OR($D163="半年ごと",$D163="毎年"),0,IF($E163="",0,$E163)))</f>
        <v/>
      </c>
      <c r="Q163" s="10">
        <f>IF($F163="","",RANK($F163,$F$2:$F$201)+COUNTIF($F$2:$F163,$F163)-1)</f>
        <v/>
      </c>
    </row>
    <row r="164" hidden="1" ht="22" customHeight="1">
      <c r="A164" s="27" t="n"/>
      <c r="B164" s="28" t="n"/>
      <c r="C164" s="29" t="n"/>
      <c r="D164" s="28" t="n"/>
      <c r="E164" s="6">
        <f>IF($C164="","",IF($J164="解約済み",0,IF($D164="毎月",$C164,IF($D164="2か月ごと",$C164/2,IF($D164="3か月ごと",$C164/3,IF($D164="半年ごと",$C164/6,IF($D164="毎年",$C164/12,$C164)))))))</f>
        <v/>
      </c>
      <c r="F164" s="6">
        <f>IF($E164="","",$E164*12)</f>
        <v/>
      </c>
      <c r="G164" s="30" t="n"/>
      <c r="H164" s="28" t="n"/>
      <c r="I164" s="28" t="n"/>
      <c r="J164" s="28" t="n"/>
      <c r="K164" s="6">
        <f>IF($F164="","",IF(OR($J164="解約候補",$J164="乗り換え"),$F164,0))</f>
        <v/>
      </c>
      <c r="L164" s="27" t="n"/>
      <c r="M164" s="8">
        <f>IF($A164="","",IF(OR($D164="半年ごと",$D164="毎年"),IF($G164="","",MONTH($G164)),""))</f>
        <v/>
      </c>
      <c r="N164" s="8">
        <f>IF($M164="","",IF($D164="半年ごと",IF($M164&gt;6,$M164-6,$M164+6),""))</f>
        <v/>
      </c>
      <c r="O164" s="6">
        <f>IF($A164="","",IF($C164="",0,IF($J164="解約済み",0,IF(OR($D164="半年ごと",$D164="毎年"),$C164,0))))</f>
        <v/>
      </c>
      <c r="P164" s="6">
        <f>IF($A164="","",IF(OR($D164="半年ごと",$D164="毎年"),0,IF($E164="",0,$E164)))</f>
        <v/>
      </c>
      <c r="Q164" s="8">
        <f>IF($F164="","",RANK($F164,$F$2:$F$201)+COUNTIF($F$2:$F164,$F164)-1)</f>
        <v/>
      </c>
    </row>
    <row r="165" hidden="1" ht="22" customHeight="1">
      <c r="A165" s="27" t="n"/>
      <c r="B165" s="28" t="n"/>
      <c r="C165" s="29" t="n"/>
      <c r="D165" s="28" t="n"/>
      <c r="E165" s="9">
        <f>IF($C165="","",IF($J165="解約済み",0,IF($D165="毎月",$C165,IF($D165="2か月ごと",$C165/2,IF($D165="3か月ごと",$C165/3,IF($D165="半年ごと",$C165/6,IF($D165="毎年",$C165/12,$C165)))))))</f>
        <v/>
      </c>
      <c r="F165" s="9">
        <f>IF($E165="","",$E165*12)</f>
        <v/>
      </c>
      <c r="G165" s="30" t="n"/>
      <c r="H165" s="28" t="n"/>
      <c r="I165" s="28" t="n"/>
      <c r="J165" s="28" t="n"/>
      <c r="K165" s="9">
        <f>IF($F165="","",IF(OR($J165="解約候補",$J165="乗り換え"),$F165,0))</f>
        <v/>
      </c>
      <c r="L165" s="27" t="n"/>
      <c r="M165" s="10">
        <f>IF($A165="","",IF(OR($D165="半年ごと",$D165="毎年"),IF($G165="","",MONTH($G165)),""))</f>
        <v/>
      </c>
      <c r="N165" s="10">
        <f>IF($M165="","",IF($D165="半年ごと",IF($M165&gt;6,$M165-6,$M165+6),""))</f>
        <v/>
      </c>
      <c r="O165" s="9">
        <f>IF($A165="","",IF($C165="",0,IF($J165="解約済み",0,IF(OR($D165="半年ごと",$D165="毎年"),$C165,0))))</f>
        <v/>
      </c>
      <c r="P165" s="9">
        <f>IF($A165="","",IF(OR($D165="半年ごと",$D165="毎年"),0,IF($E165="",0,$E165)))</f>
        <v/>
      </c>
      <c r="Q165" s="10">
        <f>IF($F165="","",RANK($F165,$F$2:$F$201)+COUNTIF($F$2:$F165,$F165)-1)</f>
        <v/>
      </c>
    </row>
    <row r="166" hidden="1" ht="22" customHeight="1">
      <c r="A166" s="27" t="n"/>
      <c r="B166" s="28" t="n"/>
      <c r="C166" s="29" t="n"/>
      <c r="D166" s="28" t="n"/>
      <c r="E166" s="6">
        <f>IF($C166="","",IF($J166="解約済み",0,IF($D166="毎月",$C166,IF($D166="2か月ごと",$C166/2,IF($D166="3か月ごと",$C166/3,IF($D166="半年ごと",$C166/6,IF($D166="毎年",$C166/12,$C166)))))))</f>
        <v/>
      </c>
      <c r="F166" s="6">
        <f>IF($E166="","",$E166*12)</f>
        <v/>
      </c>
      <c r="G166" s="30" t="n"/>
      <c r="H166" s="28" t="n"/>
      <c r="I166" s="28" t="n"/>
      <c r="J166" s="28" t="n"/>
      <c r="K166" s="6">
        <f>IF($F166="","",IF(OR($J166="解約候補",$J166="乗り換え"),$F166,0))</f>
        <v/>
      </c>
      <c r="L166" s="27" t="n"/>
      <c r="M166" s="8">
        <f>IF($A166="","",IF(OR($D166="半年ごと",$D166="毎年"),IF($G166="","",MONTH($G166)),""))</f>
        <v/>
      </c>
      <c r="N166" s="8">
        <f>IF($M166="","",IF($D166="半年ごと",IF($M166&gt;6,$M166-6,$M166+6),""))</f>
        <v/>
      </c>
      <c r="O166" s="6">
        <f>IF($A166="","",IF($C166="",0,IF($J166="解約済み",0,IF(OR($D166="半年ごと",$D166="毎年"),$C166,0))))</f>
        <v/>
      </c>
      <c r="P166" s="6">
        <f>IF($A166="","",IF(OR($D166="半年ごと",$D166="毎年"),0,IF($E166="",0,$E166)))</f>
        <v/>
      </c>
      <c r="Q166" s="8">
        <f>IF($F166="","",RANK($F166,$F$2:$F$201)+COUNTIF($F$2:$F166,$F166)-1)</f>
        <v/>
      </c>
    </row>
    <row r="167" hidden="1" ht="22" customHeight="1">
      <c r="A167" s="27" t="n"/>
      <c r="B167" s="28" t="n"/>
      <c r="C167" s="29" t="n"/>
      <c r="D167" s="28" t="n"/>
      <c r="E167" s="9">
        <f>IF($C167="","",IF($J167="解約済み",0,IF($D167="毎月",$C167,IF($D167="2か月ごと",$C167/2,IF($D167="3か月ごと",$C167/3,IF($D167="半年ごと",$C167/6,IF($D167="毎年",$C167/12,$C167)))))))</f>
        <v/>
      </c>
      <c r="F167" s="9">
        <f>IF($E167="","",$E167*12)</f>
        <v/>
      </c>
      <c r="G167" s="30" t="n"/>
      <c r="H167" s="28" t="n"/>
      <c r="I167" s="28" t="n"/>
      <c r="J167" s="28" t="n"/>
      <c r="K167" s="9">
        <f>IF($F167="","",IF(OR($J167="解約候補",$J167="乗り換え"),$F167,0))</f>
        <v/>
      </c>
      <c r="L167" s="27" t="n"/>
      <c r="M167" s="10">
        <f>IF($A167="","",IF(OR($D167="半年ごと",$D167="毎年"),IF($G167="","",MONTH($G167)),""))</f>
        <v/>
      </c>
      <c r="N167" s="10">
        <f>IF($M167="","",IF($D167="半年ごと",IF($M167&gt;6,$M167-6,$M167+6),""))</f>
        <v/>
      </c>
      <c r="O167" s="9">
        <f>IF($A167="","",IF($C167="",0,IF($J167="解約済み",0,IF(OR($D167="半年ごと",$D167="毎年"),$C167,0))))</f>
        <v/>
      </c>
      <c r="P167" s="9">
        <f>IF($A167="","",IF(OR($D167="半年ごと",$D167="毎年"),0,IF($E167="",0,$E167)))</f>
        <v/>
      </c>
      <c r="Q167" s="10">
        <f>IF($F167="","",RANK($F167,$F$2:$F$201)+COUNTIF($F$2:$F167,$F167)-1)</f>
        <v/>
      </c>
    </row>
    <row r="168" hidden="1" ht="22" customHeight="1">
      <c r="A168" s="27" t="n"/>
      <c r="B168" s="28" t="n"/>
      <c r="C168" s="29" t="n"/>
      <c r="D168" s="28" t="n"/>
      <c r="E168" s="6">
        <f>IF($C168="","",IF($J168="解約済み",0,IF($D168="毎月",$C168,IF($D168="2か月ごと",$C168/2,IF($D168="3か月ごと",$C168/3,IF($D168="半年ごと",$C168/6,IF($D168="毎年",$C168/12,$C168)))))))</f>
        <v/>
      </c>
      <c r="F168" s="6">
        <f>IF($E168="","",$E168*12)</f>
        <v/>
      </c>
      <c r="G168" s="30" t="n"/>
      <c r="H168" s="28" t="n"/>
      <c r="I168" s="28" t="n"/>
      <c r="J168" s="28" t="n"/>
      <c r="K168" s="6">
        <f>IF($F168="","",IF(OR($J168="解約候補",$J168="乗り換え"),$F168,0))</f>
        <v/>
      </c>
      <c r="L168" s="27" t="n"/>
      <c r="M168" s="8">
        <f>IF($A168="","",IF(OR($D168="半年ごと",$D168="毎年"),IF($G168="","",MONTH($G168)),""))</f>
        <v/>
      </c>
      <c r="N168" s="8">
        <f>IF($M168="","",IF($D168="半年ごと",IF($M168&gt;6,$M168-6,$M168+6),""))</f>
        <v/>
      </c>
      <c r="O168" s="6">
        <f>IF($A168="","",IF($C168="",0,IF($J168="解約済み",0,IF(OR($D168="半年ごと",$D168="毎年"),$C168,0))))</f>
        <v/>
      </c>
      <c r="P168" s="6">
        <f>IF($A168="","",IF(OR($D168="半年ごと",$D168="毎年"),0,IF($E168="",0,$E168)))</f>
        <v/>
      </c>
      <c r="Q168" s="8">
        <f>IF($F168="","",RANK($F168,$F$2:$F$201)+COUNTIF($F$2:$F168,$F168)-1)</f>
        <v/>
      </c>
    </row>
    <row r="169" hidden="1" ht="22" customHeight="1">
      <c r="A169" s="27" t="n"/>
      <c r="B169" s="28" t="n"/>
      <c r="C169" s="29" t="n"/>
      <c r="D169" s="28" t="n"/>
      <c r="E169" s="9">
        <f>IF($C169="","",IF($J169="解約済み",0,IF($D169="毎月",$C169,IF($D169="2か月ごと",$C169/2,IF($D169="3か月ごと",$C169/3,IF($D169="半年ごと",$C169/6,IF($D169="毎年",$C169/12,$C169)))))))</f>
        <v/>
      </c>
      <c r="F169" s="9">
        <f>IF($E169="","",$E169*12)</f>
        <v/>
      </c>
      <c r="G169" s="30" t="n"/>
      <c r="H169" s="28" t="n"/>
      <c r="I169" s="28" t="n"/>
      <c r="J169" s="28" t="n"/>
      <c r="K169" s="9">
        <f>IF($F169="","",IF(OR($J169="解約候補",$J169="乗り換え"),$F169,0))</f>
        <v/>
      </c>
      <c r="L169" s="27" t="n"/>
      <c r="M169" s="10">
        <f>IF($A169="","",IF(OR($D169="半年ごと",$D169="毎年"),IF($G169="","",MONTH($G169)),""))</f>
        <v/>
      </c>
      <c r="N169" s="10">
        <f>IF($M169="","",IF($D169="半年ごと",IF($M169&gt;6,$M169-6,$M169+6),""))</f>
        <v/>
      </c>
      <c r="O169" s="9">
        <f>IF($A169="","",IF($C169="",0,IF($J169="解約済み",0,IF(OR($D169="半年ごと",$D169="毎年"),$C169,0))))</f>
        <v/>
      </c>
      <c r="P169" s="9">
        <f>IF($A169="","",IF(OR($D169="半年ごと",$D169="毎年"),0,IF($E169="",0,$E169)))</f>
        <v/>
      </c>
      <c r="Q169" s="10">
        <f>IF($F169="","",RANK($F169,$F$2:$F$201)+COUNTIF($F$2:$F169,$F169)-1)</f>
        <v/>
      </c>
    </row>
    <row r="170" hidden="1" ht="22" customHeight="1">
      <c r="A170" s="27" t="n"/>
      <c r="B170" s="28" t="n"/>
      <c r="C170" s="29" t="n"/>
      <c r="D170" s="28" t="n"/>
      <c r="E170" s="6">
        <f>IF($C170="","",IF($J170="解約済み",0,IF($D170="毎月",$C170,IF($D170="2か月ごと",$C170/2,IF($D170="3か月ごと",$C170/3,IF($D170="半年ごと",$C170/6,IF($D170="毎年",$C170/12,$C170)))))))</f>
        <v/>
      </c>
      <c r="F170" s="6">
        <f>IF($E170="","",$E170*12)</f>
        <v/>
      </c>
      <c r="G170" s="30" t="n"/>
      <c r="H170" s="28" t="n"/>
      <c r="I170" s="28" t="n"/>
      <c r="J170" s="28" t="n"/>
      <c r="K170" s="6">
        <f>IF($F170="","",IF(OR($J170="解約候補",$J170="乗り換え"),$F170,0))</f>
        <v/>
      </c>
      <c r="L170" s="27" t="n"/>
      <c r="M170" s="8">
        <f>IF($A170="","",IF(OR($D170="半年ごと",$D170="毎年"),IF($G170="","",MONTH($G170)),""))</f>
        <v/>
      </c>
      <c r="N170" s="8">
        <f>IF($M170="","",IF($D170="半年ごと",IF($M170&gt;6,$M170-6,$M170+6),""))</f>
        <v/>
      </c>
      <c r="O170" s="6">
        <f>IF($A170="","",IF($C170="",0,IF($J170="解約済み",0,IF(OR($D170="半年ごと",$D170="毎年"),$C170,0))))</f>
        <v/>
      </c>
      <c r="P170" s="6">
        <f>IF($A170="","",IF(OR($D170="半年ごと",$D170="毎年"),0,IF($E170="",0,$E170)))</f>
        <v/>
      </c>
      <c r="Q170" s="8">
        <f>IF($F170="","",RANK($F170,$F$2:$F$201)+COUNTIF($F$2:$F170,$F170)-1)</f>
        <v/>
      </c>
    </row>
    <row r="171" hidden="1" ht="22" customHeight="1">
      <c r="A171" s="27" t="n"/>
      <c r="B171" s="28" t="n"/>
      <c r="C171" s="29" t="n"/>
      <c r="D171" s="28" t="n"/>
      <c r="E171" s="9">
        <f>IF($C171="","",IF($J171="解約済み",0,IF($D171="毎月",$C171,IF($D171="2か月ごと",$C171/2,IF($D171="3か月ごと",$C171/3,IF($D171="半年ごと",$C171/6,IF($D171="毎年",$C171/12,$C171)))))))</f>
        <v/>
      </c>
      <c r="F171" s="9">
        <f>IF($E171="","",$E171*12)</f>
        <v/>
      </c>
      <c r="G171" s="30" t="n"/>
      <c r="H171" s="28" t="n"/>
      <c r="I171" s="28" t="n"/>
      <c r="J171" s="28" t="n"/>
      <c r="K171" s="9">
        <f>IF($F171="","",IF(OR($J171="解約候補",$J171="乗り換え"),$F171,0))</f>
        <v/>
      </c>
      <c r="L171" s="27" t="n"/>
      <c r="M171" s="10">
        <f>IF($A171="","",IF(OR($D171="半年ごと",$D171="毎年"),IF($G171="","",MONTH($G171)),""))</f>
        <v/>
      </c>
      <c r="N171" s="10">
        <f>IF($M171="","",IF($D171="半年ごと",IF($M171&gt;6,$M171-6,$M171+6),""))</f>
        <v/>
      </c>
      <c r="O171" s="9">
        <f>IF($A171="","",IF($C171="",0,IF($J171="解約済み",0,IF(OR($D171="半年ごと",$D171="毎年"),$C171,0))))</f>
        <v/>
      </c>
      <c r="P171" s="9">
        <f>IF($A171="","",IF(OR($D171="半年ごと",$D171="毎年"),0,IF($E171="",0,$E171)))</f>
        <v/>
      </c>
      <c r="Q171" s="10">
        <f>IF($F171="","",RANK($F171,$F$2:$F$201)+COUNTIF($F$2:$F171,$F171)-1)</f>
        <v/>
      </c>
    </row>
    <row r="172" hidden="1" ht="22" customHeight="1">
      <c r="A172" s="27" t="n"/>
      <c r="B172" s="28" t="n"/>
      <c r="C172" s="29" t="n"/>
      <c r="D172" s="28" t="n"/>
      <c r="E172" s="6">
        <f>IF($C172="","",IF($J172="解約済み",0,IF($D172="毎月",$C172,IF($D172="2か月ごと",$C172/2,IF($D172="3か月ごと",$C172/3,IF($D172="半年ごと",$C172/6,IF($D172="毎年",$C172/12,$C172)))))))</f>
        <v/>
      </c>
      <c r="F172" s="6">
        <f>IF($E172="","",$E172*12)</f>
        <v/>
      </c>
      <c r="G172" s="30" t="n"/>
      <c r="H172" s="28" t="n"/>
      <c r="I172" s="28" t="n"/>
      <c r="J172" s="28" t="n"/>
      <c r="K172" s="6">
        <f>IF($F172="","",IF(OR($J172="解約候補",$J172="乗り換え"),$F172,0))</f>
        <v/>
      </c>
      <c r="L172" s="27" t="n"/>
      <c r="M172" s="8">
        <f>IF($A172="","",IF(OR($D172="半年ごと",$D172="毎年"),IF($G172="","",MONTH($G172)),""))</f>
        <v/>
      </c>
      <c r="N172" s="8">
        <f>IF($M172="","",IF($D172="半年ごと",IF($M172&gt;6,$M172-6,$M172+6),""))</f>
        <v/>
      </c>
      <c r="O172" s="6">
        <f>IF($A172="","",IF($C172="",0,IF($J172="解約済み",0,IF(OR($D172="半年ごと",$D172="毎年"),$C172,0))))</f>
        <v/>
      </c>
      <c r="P172" s="6">
        <f>IF($A172="","",IF(OR($D172="半年ごと",$D172="毎年"),0,IF($E172="",0,$E172)))</f>
        <v/>
      </c>
      <c r="Q172" s="8">
        <f>IF($F172="","",RANK($F172,$F$2:$F$201)+COUNTIF($F$2:$F172,$F172)-1)</f>
        <v/>
      </c>
    </row>
    <row r="173" hidden="1" ht="22" customHeight="1">
      <c r="A173" s="27" t="n"/>
      <c r="B173" s="28" t="n"/>
      <c r="C173" s="29" t="n"/>
      <c r="D173" s="28" t="n"/>
      <c r="E173" s="9">
        <f>IF($C173="","",IF($J173="解約済み",0,IF($D173="毎月",$C173,IF($D173="2か月ごと",$C173/2,IF($D173="3か月ごと",$C173/3,IF($D173="半年ごと",$C173/6,IF($D173="毎年",$C173/12,$C173)))))))</f>
        <v/>
      </c>
      <c r="F173" s="9">
        <f>IF($E173="","",$E173*12)</f>
        <v/>
      </c>
      <c r="G173" s="30" t="n"/>
      <c r="H173" s="28" t="n"/>
      <c r="I173" s="28" t="n"/>
      <c r="J173" s="28" t="n"/>
      <c r="K173" s="9">
        <f>IF($F173="","",IF(OR($J173="解約候補",$J173="乗り換え"),$F173,0))</f>
        <v/>
      </c>
      <c r="L173" s="27" t="n"/>
      <c r="M173" s="10">
        <f>IF($A173="","",IF(OR($D173="半年ごと",$D173="毎年"),IF($G173="","",MONTH($G173)),""))</f>
        <v/>
      </c>
      <c r="N173" s="10">
        <f>IF($M173="","",IF($D173="半年ごと",IF($M173&gt;6,$M173-6,$M173+6),""))</f>
        <v/>
      </c>
      <c r="O173" s="9">
        <f>IF($A173="","",IF($C173="",0,IF($J173="解約済み",0,IF(OR($D173="半年ごと",$D173="毎年"),$C173,0))))</f>
        <v/>
      </c>
      <c r="P173" s="9">
        <f>IF($A173="","",IF(OR($D173="半年ごと",$D173="毎年"),0,IF($E173="",0,$E173)))</f>
        <v/>
      </c>
      <c r="Q173" s="10">
        <f>IF($F173="","",RANK($F173,$F$2:$F$201)+COUNTIF($F$2:$F173,$F173)-1)</f>
        <v/>
      </c>
    </row>
    <row r="174" hidden="1" ht="22" customHeight="1">
      <c r="A174" s="27" t="n"/>
      <c r="B174" s="28" t="n"/>
      <c r="C174" s="29" t="n"/>
      <c r="D174" s="28" t="n"/>
      <c r="E174" s="6">
        <f>IF($C174="","",IF($J174="解約済み",0,IF($D174="毎月",$C174,IF($D174="2か月ごと",$C174/2,IF($D174="3か月ごと",$C174/3,IF($D174="半年ごと",$C174/6,IF($D174="毎年",$C174/12,$C174)))))))</f>
        <v/>
      </c>
      <c r="F174" s="6">
        <f>IF($E174="","",$E174*12)</f>
        <v/>
      </c>
      <c r="G174" s="30" t="n"/>
      <c r="H174" s="28" t="n"/>
      <c r="I174" s="28" t="n"/>
      <c r="J174" s="28" t="n"/>
      <c r="K174" s="6">
        <f>IF($F174="","",IF(OR($J174="解約候補",$J174="乗り換え"),$F174,0))</f>
        <v/>
      </c>
      <c r="L174" s="27" t="n"/>
      <c r="M174" s="8">
        <f>IF($A174="","",IF(OR($D174="半年ごと",$D174="毎年"),IF($G174="","",MONTH($G174)),""))</f>
        <v/>
      </c>
      <c r="N174" s="8">
        <f>IF($M174="","",IF($D174="半年ごと",IF($M174&gt;6,$M174-6,$M174+6),""))</f>
        <v/>
      </c>
      <c r="O174" s="6">
        <f>IF($A174="","",IF($C174="",0,IF($J174="解約済み",0,IF(OR($D174="半年ごと",$D174="毎年"),$C174,0))))</f>
        <v/>
      </c>
      <c r="P174" s="6">
        <f>IF($A174="","",IF(OR($D174="半年ごと",$D174="毎年"),0,IF($E174="",0,$E174)))</f>
        <v/>
      </c>
      <c r="Q174" s="8">
        <f>IF($F174="","",RANK($F174,$F$2:$F$201)+COUNTIF($F$2:$F174,$F174)-1)</f>
        <v/>
      </c>
    </row>
    <row r="175" hidden="1" ht="22" customHeight="1">
      <c r="A175" s="27" t="n"/>
      <c r="B175" s="28" t="n"/>
      <c r="C175" s="29" t="n"/>
      <c r="D175" s="28" t="n"/>
      <c r="E175" s="9">
        <f>IF($C175="","",IF($J175="解約済み",0,IF($D175="毎月",$C175,IF($D175="2か月ごと",$C175/2,IF($D175="3か月ごと",$C175/3,IF($D175="半年ごと",$C175/6,IF($D175="毎年",$C175/12,$C175)))))))</f>
        <v/>
      </c>
      <c r="F175" s="9">
        <f>IF($E175="","",$E175*12)</f>
        <v/>
      </c>
      <c r="G175" s="30" t="n"/>
      <c r="H175" s="28" t="n"/>
      <c r="I175" s="28" t="n"/>
      <c r="J175" s="28" t="n"/>
      <c r="K175" s="9">
        <f>IF($F175="","",IF(OR($J175="解約候補",$J175="乗り換え"),$F175,0))</f>
        <v/>
      </c>
      <c r="L175" s="27" t="n"/>
      <c r="M175" s="10">
        <f>IF($A175="","",IF(OR($D175="半年ごと",$D175="毎年"),IF($G175="","",MONTH($G175)),""))</f>
        <v/>
      </c>
      <c r="N175" s="10">
        <f>IF($M175="","",IF($D175="半年ごと",IF($M175&gt;6,$M175-6,$M175+6),""))</f>
        <v/>
      </c>
      <c r="O175" s="9">
        <f>IF($A175="","",IF($C175="",0,IF($J175="解約済み",0,IF(OR($D175="半年ごと",$D175="毎年"),$C175,0))))</f>
        <v/>
      </c>
      <c r="P175" s="9">
        <f>IF($A175="","",IF(OR($D175="半年ごと",$D175="毎年"),0,IF($E175="",0,$E175)))</f>
        <v/>
      </c>
      <c r="Q175" s="10">
        <f>IF($F175="","",RANK($F175,$F$2:$F$201)+COUNTIF($F$2:$F175,$F175)-1)</f>
        <v/>
      </c>
    </row>
    <row r="176" hidden="1" ht="22" customHeight="1">
      <c r="A176" s="27" t="n"/>
      <c r="B176" s="28" t="n"/>
      <c r="C176" s="29" t="n"/>
      <c r="D176" s="28" t="n"/>
      <c r="E176" s="6">
        <f>IF($C176="","",IF($J176="解約済み",0,IF($D176="毎月",$C176,IF($D176="2か月ごと",$C176/2,IF($D176="3か月ごと",$C176/3,IF($D176="半年ごと",$C176/6,IF($D176="毎年",$C176/12,$C176)))))))</f>
        <v/>
      </c>
      <c r="F176" s="6">
        <f>IF($E176="","",$E176*12)</f>
        <v/>
      </c>
      <c r="G176" s="30" t="n"/>
      <c r="H176" s="28" t="n"/>
      <c r="I176" s="28" t="n"/>
      <c r="J176" s="28" t="n"/>
      <c r="K176" s="6">
        <f>IF($F176="","",IF(OR($J176="解約候補",$J176="乗り換え"),$F176,0))</f>
        <v/>
      </c>
      <c r="L176" s="27" t="n"/>
      <c r="M176" s="8">
        <f>IF($A176="","",IF(OR($D176="半年ごと",$D176="毎年"),IF($G176="","",MONTH($G176)),""))</f>
        <v/>
      </c>
      <c r="N176" s="8">
        <f>IF($M176="","",IF($D176="半年ごと",IF($M176&gt;6,$M176-6,$M176+6),""))</f>
        <v/>
      </c>
      <c r="O176" s="6">
        <f>IF($A176="","",IF($C176="",0,IF($J176="解約済み",0,IF(OR($D176="半年ごと",$D176="毎年"),$C176,0))))</f>
        <v/>
      </c>
      <c r="P176" s="6">
        <f>IF($A176="","",IF(OR($D176="半年ごと",$D176="毎年"),0,IF($E176="",0,$E176)))</f>
        <v/>
      </c>
      <c r="Q176" s="8">
        <f>IF($F176="","",RANK($F176,$F$2:$F$201)+COUNTIF($F$2:$F176,$F176)-1)</f>
        <v/>
      </c>
    </row>
    <row r="177" hidden="1" ht="22" customHeight="1">
      <c r="A177" s="27" t="n"/>
      <c r="B177" s="28" t="n"/>
      <c r="C177" s="29" t="n"/>
      <c r="D177" s="28" t="n"/>
      <c r="E177" s="9">
        <f>IF($C177="","",IF($J177="解約済み",0,IF($D177="毎月",$C177,IF($D177="2か月ごと",$C177/2,IF($D177="3か月ごと",$C177/3,IF($D177="半年ごと",$C177/6,IF($D177="毎年",$C177/12,$C177)))))))</f>
        <v/>
      </c>
      <c r="F177" s="9">
        <f>IF($E177="","",$E177*12)</f>
        <v/>
      </c>
      <c r="G177" s="30" t="n"/>
      <c r="H177" s="28" t="n"/>
      <c r="I177" s="28" t="n"/>
      <c r="J177" s="28" t="n"/>
      <c r="K177" s="9">
        <f>IF($F177="","",IF(OR($J177="解約候補",$J177="乗り換え"),$F177,0))</f>
        <v/>
      </c>
      <c r="L177" s="27" t="n"/>
      <c r="M177" s="10">
        <f>IF($A177="","",IF(OR($D177="半年ごと",$D177="毎年"),IF($G177="","",MONTH($G177)),""))</f>
        <v/>
      </c>
      <c r="N177" s="10">
        <f>IF($M177="","",IF($D177="半年ごと",IF($M177&gt;6,$M177-6,$M177+6),""))</f>
        <v/>
      </c>
      <c r="O177" s="9">
        <f>IF($A177="","",IF($C177="",0,IF($J177="解約済み",0,IF(OR($D177="半年ごと",$D177="毎年"),$C177,0))))</f>
        <v/>
      </c>
      <c r="P177" s="9">
        <f>IF($A177="","",IF(OR($D177="半年ごと",$D177="毎年"),0,IF($E177="",0,$E177)))</f>
        <v/>
      </c>
      <c r="Q177" s="10">
        <f>IF($F177="","",RANK($F177,$F$2:$F$201)+COUNTIF($F$2:$F177,$F177)-1)</f>
        <v/>
      </c>
    </row>
    <row r="178" hidden="1" ht="22" customHeight="1">
      <c r="A178" s="27" t="n"/>
      <c r="B178" s="28" t="n"/>
      <c r="C178" s="29" t="n"/>
      <c r="D178" s="28" t="n"/>
      <c r="E178" s="6">
        <f>IF($C178="","",IF($J178="解約済み",0,IF($D178="毎月",$C178,IF($D178="2か月ごと",$C178/2,IF($D178="3か月ごと",$C178/3,IF($D178="半年ごと",$C178/6,IF($D178="毎年",$C178/12,$C178)))))))</f>
        <v/>
      </c>
      <c r="F178" s="6">
        <f>IF($E178="","",$E178*12)</f>
        <v/>
      </c>
      <c r="G178" s="30" t="n"/>
      <c r="H178" s="28" t="n"/>
      <c r="I178" s="28" t="n"/>
      <c r="J178" s="28" t="n"/>
      <c r="K178" s="6">
        <f>IF($F178="","",IF(OR($J178="解約候補",$J178="乗り換え"),$F178,0))</f>
        <v/>
      </c>
      <c r="L178" s="27" t="n"/>
      <c r="M178" s="8">
        <f>IF($A178="","",IF(OR($D178="半年ごと",$D178="毎年"),IF($G178="","",MONTH($G178)),""))</f>
        <v/>
      </c>
      <c r="N178" s="8">
        <f>IF($M178="","",IF($D178="半年ごと",IF($M178&gt;6,$M178-6,$M178+6),""))</f>
        <v/>
      </c>
      <c r="O178" s="6">
        <f>IF($A178="","",IF($C178="",0,IF($J178="解約済み",0,IF(OR($D178="半年ごと",$D178="毎年"),$C178,0))))</f>
        <v/>
      </c>
      <c r="P178" s="6">
        <f>IF($A178="","",IF(OR($D178="半年ごと",$D178="毎年"),0,IF($E178="",0,$E178)))</f>
        <v/>
      </c>
      <c r="Q178" s="8">
        <f>IF($F178="","",RANK($F178,$F$2:$F$201)+COUNTIF($F$2:$F178,$F178)-1)</f>
        <v/>
      </c>
    </row>
    <row r="179" hidden="1" ht="22" customHeight="1">
      <c r="A179" s="27" t="n"/>
      <c r="B179" s="28" t="n"/>
      <c r="C179" s="29" t="n"/>
      <c r="D179" s="28" t="n"/>
      <c r="E179" s="9">
        <f>IF($C179="","",IF($J179="解約済み",0,IF($D179="毎月",$C179,IF($D179="2か月ごと",$C179/2,IF($D179="3か月ごと",$C179/3,IF($D179="半年ごと",$C179/6,IF($D179="毎年",$C179/12,$C179)))))))</f>
        <v/>
      </c>
      <c r="F179" s="9">
        <f>IF($E179="","",$E179*12)</f>
        <v/>
      </c>
      <c r="G179" s="30" t="n"/>
      <c r="H179" s="28" t="n"/>
      <c r="I179" s="28" t="n"/>
      <c r="J179" s="28" t="n"/>
      <c r="K179" s="9">
        <f>IF($F179="","",IF(OR($J179="解約候補",$J179="乗り換え"),$F179,0))</f>
        <v/>
      </c>
      <c r="L179" s="27" t="n"/>
      <c r="M179" s="10">
        <f>IF($A179="","",IF(OR($D179="半年ごと",$D179="毎年"),IF($G179="","",MONTH($G179)),""))</f>
        <v/>
      </c>
      <c r="N179" s="10">
        <f>IF($M179="","",IF($D179="半年ごと",IF($M179&gt;6,$M179-6,$M179+6),""))</f>
        <v/>
      </c>
      <c r="O179" s="9">
        <f>IF($A179="","",IF($C179="",0,IF($J179="解約済み",0,IF(OR($D179="半年ごと",$D179="毎年"),$C179,0))))</f>
        <v/>
      </c>
      <c r="P179" s="9">
        <f>IF($A179="","",IF(OR($D179="半年ごと",$D179="毎年"),0,IF($E179="",0,$E179)))</f>
        <v/>
      </c>
      <c r="Q179" s="10">
        <f>IF($F179="","",RANK($F179,$F$2:$F$201)+COUNTIF($F$2:$F179,$F179)-1)</f>
        <v/>
      </c>
    </row>
    <row r="180" hidden="1" ht="22" customHeight="1">
      <c r="A180" s="27" t="n"/>
      <c r="B180" s="28" t="n"/>
      <c r="C180" s="29" t="n"/>
      <c r="D180" s="28" t="n"/>
      <c r="E180" s="6">
        <f>IF($C180="","",IF($J180="解約済み",0,IF($D180="毎月",$C180,IF($D180="2か月ごと",$C180/2,IF($D180="3か月ごと",$C180/3,IF($D180="半年ごと",$C180/6,IF($D180="毎年",$C180/12,$C180)))))))</f>
        <v/>
      </c>
      <c r="F180" s="6">
        <f>IF($E180="","",$E180*12)</f>
        <v/>
      </c>
      <c r="G180" s="30" t="n"/>
      <c r="H180" s="28" t="n"/>
      <c r="I180" s="28" t="n"/>
      <c r="J180" s="28" t="n"/>
      <c r="K180" s="6">
        <f>IF($F180="","",IF(OR($J180="解約候補",$J180="乗り換え"),$F180,0))</f>
        <v/>
      </c>
      <c r="L180" s="27" t="n"/>
      <c r="M180" s="8">
        <f>IF($A180="","",IF(OR($D180="半年ごと",$D180="毎年"),IF($G180="","",MONTH($G180)),""))</f>
        <v/>
      </c>
      <c r="N180" s="8">
        <f>IF($M180="","",IF($D180="半年ごと",IF($M180&gt;6,$M180-6,$M180+6),""))</f>
        <v/>
      </c>
      <c r="O180" s="6">
        <f>IF($A180="","",IF($C180="",0,IF($J180="解約済み",0,IF(OR($D180="半年ごと",$D180="毎年"),$C180,0))))</f>
        <v/>
      </c>
      <c r="P180" s="6">
        <f>IF($A180="","",IF(OR($D180="半年ごと",$D180="毎年"),0,IF($E180="",0,$E180)))</f>
        <v/>
      </c>
      <c r="Q180" s="8">
        <f>IF($F180="","",RANK($F180,$F$2:$F$201)+COUNTIF($F$2:$F180,$F180)-1)</f>
        <v/>
      </c>
    </row>
    <row r="181" hidden="1" ht="22" customHeight="1">
      <c r="A181" s="27" t="n"/>
      <c r="B181" s="28" t="n"/>
      <c r="C181" s="29" t="n"/>
      <c r="D181" s="28" t="n"/>
      <c r="E181" s="9">
        <f>IF($C181="","",IF($J181="解約済み",0,IF($D181="毎月",$C181,IF($D181="2か月ごと",$C181/2,IF($D181="3か月ごと",$C181/3,IF($D181="半年ごと",$C181/6,IF($D181="毎年",$C181/12,$C181)))))))</f>
        <v/>
      </c>
      <c r="F181" s="9">
        <f>IF($E181="","",$E181*12)</f>
        <v/>
      </c>
      <c r="G181" s="30" t="n"/>
      <c r="H181" s="28" t="n"/>
      <c r="I181" s="28" t="n"/>
      <c r="J181" s="28" t="n"/>
      <c r="K181" s="9">
        <f>IF($F181="","",IF(OR($J181="解約候補",$J181="乗り換え"),$F181,0))</f>
        <v/>
      </c>
      <c r="L181" s="27" t="n"/>
      <c r="M181" s="10">
        <f>IF($A181="","",IF(OR($D181="半年ごと",$D181="毎年"),IF($G181="","",MONTH($G181)),""))</f>
        <v/>
      </c>
      <c r="N181" s="10">
        <f>IF($M181="","",IF($D181="半年ごと",IF($M181&gt;6,$M181-6,$M181+6),""))</f>
        <v/>
      </c>
      <c r="O181" s="9">
        <f>IF($A181="","",IF($C181="",0,IF($J181="解約済み",0,IF(OR($D181="半年ごと",$D181="毎年"),$C181,0))))</f>
        <v/>
      </c>
      <c r="P181" s="9">
        <f>IF($A181="","",IF(OR($D181="半年ごと",$D181="毎年"),0,IF($E181="",0,$E181)))</f>
        <v/>
      </c>
      <c r="Q181" s="10">
        <f>IF($F181="","",RANK($F181,$F$2:$F$201)+COUNTIF($F$2:$F181,$F181)-1)</f>
        <v/>
      </c>
    </row>
    <row r="182" hidden="1" ht="22" customHeight="1">
      <c r="A182" s="27" t="n"/>
      <c r="B182" s="28" t="n"/>
      <c r="C182" s="29" t="n"/>
      <c r="D182" s="28" t="n"/>
      <c r="E182" s="6">
        <f>IF($C182="","",IF($J182="解約済み",0,IF($D182="毎月",$C182,IF($D182="2か月ごと",$C182/2,IF($D182="3か月ごと",$C182/3,IF($D182="半年ごと",$C182/6,IF($D182="毎年",$C182/12,$C182)))))))</f>
        <v/>
      </c>
      <c r="F182" s="6">
        <f>IF($E182="","",$E182*12)</f>
        <v/>
      </c>
      <c r="G182" s="30" t="n"/>
      <c r="H182" s="28" t="n"/>
      <c r="I182" s="28" t="n"/>
      <c r="J182" s="28" t="n"/>
      <c r="K182" s="6">
        <f>IF($F182="","",IF(OR($J182="解約候補",$J182="乗り換え"),$F182,0))</f>
        <v/>
      </c>
      <c r="L182" s="27" t="n"/>
      <c r="M182" s="8">
        <f>IF($A182="","",IF(OR($D182="半年ごと",$D182="毎年"),IF($G182="","",MONTH($G182)),""))</f>
        <v/>
      </c>
      <c r="N182" s="8">
        <f>IF($M182="","",IF($D182="半年ごと",IF($M182&gt;6,$M182-6,$M182+6),""))</f>
        <v/>
      </c>
      <c r="O182" s="6">
        <f>IF($A182="","",IF($C182="",0,IF($J182="解約済み",0,IF(OR($D182="半年ごと",$D182="毎年"),$C182,0))))</f>
        <v/>
      </c>
      <c r="P182" s="6">
        <f>IF($A182="","",IF(OR($D182="半年ごと",$D182="毎年"),0,IF($E182="",0,$E182)))</f>
        <v/>
      </c>
      <c r="Q182" s="8">
        <f>IF($F182="","",RANK($F182,$F$2:$F$201)+COUNTIF($F$2:$F182,$F182)-1)</f>
        <v/>
      </c>
    </row>
    <row r="183" hidden="1" ht="22" customHeight="1">
      <c r="A183" s="27" t="n"/>
      <c r="B183" s="28" t="n"/>
      <c r="C183" s="29" t="n"/>
      <c r="D183" s="28" t="n"/>
      <c r="E183" s="9">
        <f>IF($C183="","",IF($J183="解約済み",0,IF($D183="毎月",$C183,IF($D183="2か月ごと",$C183/2,IF($D183="3か月ごと",$C183/3,IF($D183="半年ごと",$C183/6,IF($D183="毎年",$C183/12,$C183)))))))</f>
        <v/>
      </c>
      <c r="F183" s="9">
        <f>IF($E183="","",$E183*12)</f>
        <v/>
      </c>
      <c r="G183" s="30" t="n"/>
      <c r="H183" s="28" t="n"/>
      <c r="I183" s="28" t="n"/>
      <c r="J183" s="28" t="n"/>
      <c r="K183" s="9">
        <f>IF($F183="","",IF(OR($J183="解約候補",$J183="乗り換え"),$F183,0))</f>
        <v/>
      </c>
      <c r="L183" s="27" t="n"/>
      <c r="M183" s="10">
        <f>IF($A183="","",IF(OR($D183="半年ごと",$D183="毎年"),IF($G183="","",MONTH($G183)),""))</f>
        <v/>
      </c>
      <c r="N183" s="10">
        <f>IF($M183="","",IF($D183="半年ごと",IF($M183&gt;6,$M183-6,$M183+6),""))</f>
        <v/>
      </c>
      <c r="O183" s="9">
        <f>IF($A183="","",IF($C183="",0,IF($J183="解約済み",0,IF(OR($D183="半年ごと",$D183="毎年"),$C183,0))))</f>
        <v/>
      </c>
      <c r="P183" s="9">
        <f>IF($A183="","",IF(OR($D183="半年ごと",$D183="毎年"),0,IF($E183="",0,$E183)))</f>
        <v/>
      </c>
      <c r="Q183" s="10">
        <f>IF($F183="","",RANK($F183,$F$2:$F$201)+COUNTIF($F$2:$F183,$F183)-1)</f>
        <v/>
      </c>
    </row>
    <row r="184" hidden="1" ht="22" customHeight="1">
      <c r="A184" s="27" t="n"/>
      <c r="B184" s="28" t="n"/>
      <c r="C184" s="29" t="n"/>
      <c r="D184" s="28" t="n"/>
      <c r="E184" s="6">
        <f>IF($C184="","",IF($J184="解約済み",0,IF($D184="毎月",$C184,IF($D184="2か月ごと",$C184/2,IF($D184="3か月ごと",$C184/3,IF($D184="半年ごと",$C184/6,IF($D184="毎年",$C184/12,$C184)))))))</f>
        <v/>
      </c>
      <c r="F184" s="6">
        <f>IF($E184="","",$E184*12)</f>
        <v/>
      </c>
      <c r="G184" s="30" t="n"/>
      <c r="H184" s="28" t="n"/>
      <c r="I184" s="28" t="n"/>
      <c r="J184" s="28" t="n"/>
      <c r="K184" s="6">
        <f>IF($F184="","",IF(OR($J184="解約候補",$J184="乗り換え"),$F184,0))</f>
        <v/>
      </c>
      <c r="L184" s="27" t="n"/>
      <c r="M184" s="8">
        <f>IF($A184="","",IF(OR($D184="半年ごと",$D184="毎年"),IF($G184="","",MONTH($G184)),""))</f>
        <v/>
      </c>
      <c r="N184" s="8">
        <f>IF($M184="","",IF($D184="半年ごと",IF($M184&gt;6,$M184-6,$M184+6),""))</f>
        <v/>
      </c>
      <c r="O184" s="6">
        <f>IF($A184="","",IF($C184="",0,IF($J184="解約済み",0,IF(OR($D184="半年ごと",$D184="毎年"),$C184,0))))</f>
        <v/>
      </c>
      <c r="P184" s="6">
        <f>IF($A184="","",IF(OR($D184="半年ごと",$D184="毎年"),0,IF($E184="",0,$E184)))</f>
        <v/>
      </c>
      <c r="Q184" s="8">
        <f>IF($F184="","",RANK($F184,$F$2:$F$201)+COUNTIF($F$2:$F184,$F184)-1)</f>
        <v/>
      </c>
    </row>
    <row r="185" hidden="1" ht="22" customHeight="1">
      <c r="A185" s="27" t="n"/>
      <c r="B185" s="28" t="n"/>
      <c r="C185" s="29" t="n"/>
      <c r="D185" s="28" t="n"/>
      <c r="E185" s="9">
        <f>IF($C185="","",IF($J185="解約済み",0,IF($D185="毎月",$C185,IF($D185="2か月ごと",$C185/2,IF($D185="3か月ごと",$C185/3,IF($D185="半年ごと",$C185/6,IF($D185="毎年",$C185/12,$C185)))))))</f>
        <v/>
      </c>
      <c r="F185" s="9">
        <f>IF($E185="","",$E185*12)</f>
        <v/>
      </c>
      <c r="G185" s="30" t="n"/>
      <c r="H185" s="28" t="n"/>
      <c r="I185" s="28" t="n"/>
      <c r="J185" s="28" t="n"/>
      <c r="K185" s="9">
        <f>IF($F185="","",IF(OR($J185="解約候補",$J185="乗り換え"),$F185,0))</f>
        <v/>
      </c>
      <c r="L185" s="27" t="n"/>
      <c r="M185" s="10">
        <f>IF($A185="","",IF(OR($D185="半年ごと",$D185="毎年"),IF($G185="","",MONTH($G185)),""))</f>
        <v/>
      </c>
      <c r="N185" s="10">
        <f>IF($M185="","",IF($D185="半年ごと",IF($M185&gt;6,$M185-6,$M185+6),""))</f>
        <v/>
      </c>
      <c r="O185" s="9">
        <f>IF($A185="","",IF($C185="",0,IF($J185="解約済み",0,IF(OR($D185="半年ごと",$D185="毎年"),$C185,0))))</f>
        <v/>
      </c>
      <c r="P185" s="9">
        <f>IF($A185="","",IF(OR($D185="半年ごと",$D185="毎年"),0,IF($E185="",0,$E185)))</f>
        <v/>
      </c>
      <c r="Q185" s="10">
        <f>IF($F185="","",RANK($F185,$F$2:$F$201)+COUNTIF($F$2:$F185,$F185)-1)</f>
        <v/>
      </c>
    </row>
    <row r="186" hidden="1" ht="22" customHeight="1">
      <c r="A186" s="27" t="n"/>
      <c r="B186" s="28" t="n"/>
      <c r="C186" s="29" t="n"/>
      <c r="D186" s="28" t="n"/>
      <c r="E186" s="6">
        <f>IF($C186="","",IF($J186="解約済み",0,IF($D186="毎月",$C186,IF($D186="2か月ごと",$C186/2,IF($D186="3か月ごと",$C186/3,IF($D186="半年ごと",$C186/6,IF($D186="毎年",$C186/12,$C186)))))))</f>
        <v/>
      </c>
      <c r="F186" s="6">
        <f>IF($E186="","",$E186*12)</f>
        <v/>
      </c>
      <c r="G186" s="30" t="n"/>
      <c r="H186" s="28" t="n"/>
      <c r="I186" s="28" t="n"/>
      <c r="J186" s="28" t="n"/>
      <c r="K186" s="6">
        <f>IF($F186="","",IF(OR($J186="解約候補",$J186="乗り換え"),$F186,0))</f>
        <v/>
      </c>
      <c r="L186" s="27" t="n"/>
      <c r="M186" s="8">
        <f>IF($A186="","",IF(OR($D186="半年ごと",$D186="毎年"),IF($G186="","",MONTH($G186)),""))</f>
        <v/>
      </c>
      <c r="N186" s="8">
        <f>IF($M186="","",IF($D186="半年ごと",IF($M186&gt;6,$M186-6,$M186+6),""))</f>
        <v/>
      </c>
      <c r="O186" s="6">
        <f>IF($A186="","",IF($C186="",0,IF($J186="解約済み",0,IF(OR($D186="半年ごと",$D186="毎年"),$C186,0))))</f>
        <v/>
      </c>
      <c r="P186" s="6">
        <f>IF($A186="","",IF(OR($D186="半年ごと",$D186="毎年"),0,IF($E186="",0,$E186)))</f>
        <v/>
      </c>
      <c r="Q186" s="8">
        <f>IF($F186="","",RANK($F186,$F$2:$F$201)+COUNTIF($F$2:$F186,$F186)-1)</f>
        <v/>
      </c>
    </row>
    <row r="187" hidden="1" ht="22" customHeight="1">
      <c r="A187" s="27" t="n"/>
      <c r="B187" s="28" t="n"/>
      <c r="C187" s="29" t="n"/>
      <c r="D187" s="28" t="n"/>
      <c r="E187" s="9">
        <f>IF($C187="","",IF($J187="解約済み",0,IF($D187="毎月",$C187,IF($D187="2か月ごと",$C187/2,IF($D187="3か月ごと",$C187/3,IF($D187="半年ごと",$C187/6,IF($D187="毎年",$C187/12,$C187)))))))</f>
        <v/>
      </c>
      <c r="F187" s="9">
        <f>IF($E187="","",$E187*12)</f>
        <v/>
      </c>
      <c r="G187" s="30" t="n"/>
      <c r="H187" s="28" t="n"/>
      <c r="I187" s="28" t="n"/>
      <c r="J187" s="28" t="n"/>
      <c r="K187" s="9">
        <f>IF($F187="","",IF(OR($J187="解約候補",$J187="乗り換え"),$F187,0))</f>
        <v/>
      </c>
      <c r="L187" s="27" t="n"/>
      <c r="M187" s="10">
        <f>IF($A187="","",IF(OR($D187="半年ごと",$D187="毎年"),IF($G187="","",MONTH($G187)),""))</f>
        <v/>
      </c>
      <c r="N187" s="10">
        <f>IF($M187="","",IF($D187="半年ごと",IF($M187&gt;6,$M187-6,$M187+6),""))</f>
        <v/>
      </c>
      <c r="O187" s="9">
        <f>IF($A187="","",IF($C187="",0,IF($J187="解約済み",0,IF(OR($D187="半年ごと",$D187="毎年"),$C187,0))))</f>
        <v/>
      </c>
      <c r="P187" s="9">
        <f>IF($A187="","",IF(OR($D187="半年ごと",$D187="毎年"),0,IF($E187="",0,$E187)))</f>
        <v/>
      </c>
      <c r="Q187" s="10">
        <f>IF($F187="","",RANK($F187,$F$2:$F$201)+COUNTIF($F$2:$F187,$F187)-1)</f>
        <v/>
      </c>
    </row>
    <row r="188" hidden="1" ht="22" customHeight="1">
      <c r="A188" s="27" t="n"/>
      <c r="B188" s="28" t="n"/>
      <c r="C188" s="29" t="n"/>
      <c r="D188" s="28" t="n"/>
      <c r="E188" s="6">
        <f>IF($C188="","",IF($J188="解約済み",0,IF($D188="毎月",$C188,IF($D188="2か月ごと",$C188/2,IF($D188="3か月ごと",$C188/3,IF($D188="半年ごと",$C188/6,IF($D188="毎年",$C188/12,$C188)))))))</f>
        <v/>
      </c>
      <c r="F188" s="6">
        <f>IF($E188="","",$E188*12)</f>
        <v/>
      </c>
      <c r="G188" s="30" t="n"/>
      <c r="H188" s="28" t="n"/>
      <c r="I188" s="28" t="n"/>
      <c r="J188" s="28" t="n"/>
      <c r="K188" s="6">
        <f>IF($F188="","",IF(OR($J188="解約候補",$J188="乗り換え"),$F188,0))</f>
        <v/>
      </c>
      <c r="L188" s="27" t="n"/>
      <c r="M188" s="8">
        <f>IF($A188="","",IF(OR($D188="半年ごと",$D188="毎年"),IF($G188="","",MONTH($G188)),""))</f>
        <v/>
      </c>
      <c r="N188" s="8">
        <f>IF($M188="","",IF($D188="半年ごと",IF($M188&gt;6,$M188-6,$M188+6),""))</f>
        <v/>
      </c>
      <c r="O188" s="6">
        <f>IF($A188="","",IF($C188="",0,IF($J188="解約済み",0,IF(OR($D188="半年ごと",$D188="毎年"),$C188,0))))</f>
        <v/>
      </c>
      <c r="P188" s="6">
        <f>IF($A188="","",IF(OR($D188="半年ごと",$D188="毎年"),0,IF($E188="",0,$E188)))</f>
        <v/>
      </c>
      <c r="Q188" s="8">
        <f>IF($F188="","",RANK($F188,$F$2:$F$201)+COUNTIF($F$2:$F188,$F188)-1)</f>
        <v/>
      </c>
    </row>
    <row r="189" hidden="1" ht="22" customHeight="1">
      <c r="A189" s="27" t="n"/>
      <c r="B189" s="28" t="n"/>
      <c r="C189" s="29" t="n"/>
      <c r="D189" s="28" t="n"/>
      <c r="E189" s="9">
        <f>IF($C189="","",IF($J189="解約済み",0,IF($D189="毎月",$C189,IF($D189="2か月ごと",$C189/2,IF($D189="3か月ごと",$C189/3,IF($D189="半年ごと",$C189/6,IF($D189="毎年",$C189/12,$C189)))))))</f>
        <v/>
      </c>
      <c r="F189" s="9">
        <f>IF($E189="","",$E189*12)</f>
        <v/>
      </c>
      <c r="G189" s="30" t="n"/>
      <c r="H189" s="28" t="n"/>
      <c r="I189" s="28" t="n"/>
      <c r="J189" s="28" t="n"/>
      <c r="K189" s="9">
        <f>IF($F189="","",IF(OR($J189="解約候補",$J189="乗り換え"),$F189,0))</f>
        <v/>
      </c>
      <c r="L189" s="27" t="n"/>
      <c r="M189" s="10">
        <f>IF($A189="","",IF(OR($D189="半年ごと",$D189="毎年"),IF($G189="","",MONTH($G189)),""))</f>
        <v/>
      </c>
      <c r="N189" s="10">
        <f>IF($M189="","",IF($D189="半年ごと",IF($M189&gt;6,$M189-6,$M189+6),""))</f>
        <v/>
      </c>
      <c r="O189" s="9">
        <f>IF($A189="","",IF($C189="",0,IF($J189="解約済み",0,IF(OR($D189="半年ごと",$D189="毎年"),$C189,0))))</f>
        <v/>
      </c>
      <c r="P189" s="9">
        <f>IF($A189="","",IF(OR($D189="半年ごと",$D189="毎年"),0,IF($E189="",0,$E189)))</f>
        <v/>
      </c>
      <c r="Q189" s="10">
        <f>IF($F189="","",RANK($F189,$F$2:$F$201)+COUNTIF($F$2:$F189,$F189)-1)</f>
        <v/>
      </c>
    </row>
    <row r="190" hidden="1" ht="22" customHeight="1">
      <c r="A190" s="27" t="n"/>
      <c r="B190" s="28" t="n"/>
      <c r="C190" s="29" t="n"/>
      <c r="D190" s="28" t="n"/>
      <c r="E190" s="6">
        <f>IF($C190="","",IF($J190="解約済み",0,IF($D190="毎月",$C190,IF($D190="2か月ごと",$C190/2,IF($D190="3か月ごと",$C190/3,IF($D190="半年ごと",$C190/6,IF($D190="毎年",$C190/12,$C190)))))))</f>
        <v/>
      </c>
      <c r="F190" s="6">
        <f>IF($E190="","",$E190*12)</f>
        <v/>
      </c>
      <c r="G190" s="30" t="n"/>
      <c r="H190" s="28" t="n"/>
      <c r="I190" s="28" t="n"/>
      <c r="J190" s="28" t="n"/>
      <c r="K190" s="6">
        <f>IF($F190="","",IF(OR($J190="解約候補",$J190="乗り換え"),$F190,0))</f>
        <v/>
      </c>
      <c r="L190" s="27" t="n"/>
      <c r="M190" s="8">
        <f>IF($A190="","",IF(OR($D190="半年ごと",$D190="毎年"),IF($G190="","",MONTH($G190)),""))</f>
        <v/>
      </c>
      <c r="N190" s="8">
        <f>IF($M190="","",IF($D190="半年ごと",IF($M190&gt;6,$M190-6,$M190+6),""))</f>
        <v/>
      </c>
      <c r="O190" s="6">
        <f>IF($A190="","",IF($C190="",0,IF($J190="解約済み",0,IF(OR($D190="半年ごと",$D190="毎年"),$C190,0))))</f>
        <v/>
      </c>
      <c r="P190" s="6">
        <f>IF($A190="","",IF(OR($D190="半年ごと",$D190="毎年"),0,IF($E190="",0,$E190)))</f>
        <v/>
      </c>
      <c r="Q190" s="8">
        <f>IF($F190="","",RANK($F190,$F$2:$F$201)+COUNTIF($F$2:$F190,$F190)-1)</f>
        <v/>
      </c>
    </row>
    <row r="191" hidden="1" ht="22" customHeight="1">
      <c r="A191" s="27" t="n"/>
      <c r="B191" s="28" t="n"/>
      <c r="C191" s="29" t="n"/>
      <c r="D191" s="28" t="n"/>
      <c r="E191" s="9">
        <f>IF($C191="","",IF($J191="解約済み",0,IF($D191="毎月",$C191,IF($D191="2か月ごと",$C191/2,IF($D191="3か月ごと",$C191/3,IF($D191="半年ごと",$C191/6,IF($D191="毎年",$C191/12,$C191)))))))</f>
        <v/>
      </c>
      <c r="F191" s="9">
        <f>IF($E191="","",$E191*12)</f>
        <v/>
      </c>
      <c r="G191" s="30" t="n"/>
      <c r="H191" s="28" t="n"/>
      <c r="I191" s="28" t="n"/>
      <c r="J191" s="28" t="n"/>
      <c r="K191" s="9">
        <f>IF($F191="","",IF(OR($J191="解約候補",$J191="乗り換え"),$F191,0))</f>
        <v/>
      </c>
      <c r="L191" s="27" t="n"/>
      <c r="M191" s="10">
        <f>IF($A191="","",IF(OR($D191="半年ごと",$D191="毎年"),IF($G191="","",MONTH($G191)),""))</f>
        <v/>
      </c>
      <c r="N191" s="10">
        <f>IF($M191="","",IF($D191="半年ごと",IF($M191&gt;6,$M191-6,$M191+6),""))</f>
        <v/>
      </c>
      <c r="O191" s="9">
        <f>IF($A191="","",IF($C191="",0,IF($J191="解約済み",0,IF(OR($D191="半年ごと",$D191="毎年"),$C191,0))))</f>
        <v/>
      </c>
      <c r="P191" s="9">
        <f>IF($A191="","",IF(OR($D191="半年ごと",$D191="毎年"),0,IF($E191="",0,$E191)))</f>
        <v/>
      </c>
      <c r="Q191" s="10">
        <f>IF($F191="","",RANK($F191,$F$2:$F$201)+COUNTIF($F$2:$F191,$F191)-1)</f>
        <v/>
      </c>
    </row>
    <row r="192" hidden="1" ht="22" customHeight="1">
      <c r="A192" s="27" t="n"/>
      <c r="B192" s="28" t="n"/>
      <c r="C192" s="29" t="n"/>
      <c r="D192" s="28" t="n"/>
      <c r="E192" s="6">
        <f>IF($C192="","",IF($J192="解約済み",0,IF($D192="毎月",$C192,IF($D192="2か月ごと",$C192/2,IF($D192="3か月ごと",$C192/3,IF($D192="半年ごと",$C192/6,IF($D192="毎年",$C192/12,$C192)))))))</f>
        <v/>
      </c>
      <c r="F192" s="6">
        <f>IF($E192="","",$E192*12)</f>
        <v/>
      </c>
      <c r="G192" s="30" t="n"/>
      <c r="H192" s="28" t="n"/>
      <c r="I192" s="28" t="n"/>
      <c r="J192" s="28" t="n"/>
      <c r="K192" s="6">
        <f>IF($F192="","",IF(OR($J192="解約候補",$J192="乗り換え"),$F192,0))</f>
        <v/>
      </c>
      <c r="L192" s="27" t="n"/>
      <c r="M192" s="8">
        <f>IF($A192="","",IF(OR($D192="半年ごと",$D192="毎年"),IF($G192="","",MONTH($G192)),""))</f>
        <v/>
      </c>
      <c r="N192" s="8">
        <f>IF($M192="","",IF($D192="半年ごと",IF($M192&gt;6,$M192-6,$M192+6),""))</f>
        <v/>
      </c>
      <c r="O192" s="6">
        <f>IF($A192="","",IF($C192="",0,IF($J192="解約済み",0,IF(OR($D192="半年ごと",$D192="毎年"),$C192,0))))</f>
        <v/>
      </c>
      <c r="P192" s="6">
        <f>IF($A192="","",IF(OR($D192="半年ごと",$D192="毎年"),0,IF($E192="",0,$E192)))</f>
        <v/>
      </c>
      <c r="Q192" s="8">
        <f>IF($F192="","",RANK($F192,$F$2:$F$201)+COUNTIF($F$2:$F192,$F192)-1)</f>
        <v/>
      </c>
    </row>
    <row r="193" hidden="1" ht="22" customHeight="1">
      <c r="A193" s="27" t="n"/>
      <c r="B193" s="28" t="n"/>
      <c r="C193" s="29" t="n"/>
      <c r="D193" s="28" t="n"/>
      <c r="E193" s="9">
        <f>IF($C193="","",IF($J193="解約済み",0,IF($D193="毎月",$C193,IF($D193="2か月ごと",$C193/2,IF($D193="3か月ごと",$C193/3,IF($D193="半年ごと",$C193/6,IF($D193="毎年",$C193/12,$C193)))))))</f>
        <v/>
      </c>
      <c r="F193" s="9">
        <f>IF($E193="","",$E193*12)</f>
        <v/>
      </c>
      <c r="G193" s="30" t="n"/>
      <c r="H193" s="28" t="n"/>
      <c r="I193" s="28" t="n"/>
      <c r="J193" s="28" t="n"/>
      <c r="K193" s="9">
        <f>IF($F193="","",IF(OR($J193="解約候補",$J193="乗り換え"),$F193,0))</f>
        <v/>
      </c>
      <c r="L193" s="27" t="n"/>
      <c r="M193" s="10">
        <f>IF($A193="","",IF(OR($D193="半年ごと",$D193="毎年"),IF($G193="","",MONTH($G193)),""))</f>
        <v/>
      </c>
      <c r="N193" s="10">
        <f>IF($M193="","",IF($D193="半年ごと",IF($M193&gt;6,$M193-6,$M193+6),""))</f>
        <v/>
      </c>
      <c r="O193" s="9">
        <f>IF($A193="","",IF($C193="",0,IF($J193="解約済み",0,IF(OR($D193="半年ごと",$D193="毎年"),$C193,0))))</f>
        <v/>
      </c>
      <c r="P193" s="9">
        <f>IF($A193="","",IF(OR($D193="半年ごと",$D193="毎年"),0,IF($E193="",0,$E193)))</f>
        <v/>
      </c>
      <c r="Q193" s="10">
        <f>IF($F193="","",RANK($F193,$F$2:$F$201)+COUNTIF($F$2:$F193,$F193)-1)</f>
        <v/>
      </c>
    </row>
    <row r="194" hidden="1" ht="22" customHeight="1">
      <c r="A194" s="27" t="n"/>
      <c r="B194" s="28" t="n"/>
      <c r="C194" s="29" t="n"/>
      <c r="D194" s="28" t="n"/>
      <c r="E194" s="6">
        <f>IF($C194="","",IF($J194="解約済み",0,IF($D194="毎月",$C194,IF($D194="2か月ごと",$C194/2,IF($D194="3か月ごと",$C194/3,IF($D194="半年ごと",$C194/6,IF($D194="毎年",$C194/12,$C194)))))))</f>
        <v/>
      </c>
      <c r="F194" s="6">
        <f>IF($E194="","",$E194*12)</f>
        <v/>
      </c>
      <c r="G194" s="30" t="n"/>
      <c r="H194" s="28" t="n"/>
      <c r="I194" s="28" t="n"/>
      <c r="J194" s="28" t="n"/>
      <c r="K194" s="6">
        <f>IF($F194="","",IF(OR($J194="解約候補",$J194="乗り換え"),$F194,0))</f>
        <v/>
      </c>
      <c r="L194" s="27" t="n"/>
      <c r="M194" s="8">
        <f>IF($A194="","",IF(OR($D194="半年ごと",$D194="毎年"),IF($G194="","",MONTH($G194)),""))</f>
        <v/>
      </c>
      <c r="N194" s="8">
        <f>IF($M194="","",IF($D194="半年ごと",IF($M194&gt;6,$M194-6,$M194+6),""))</f>
        <v/>
      </c>
      <c r="O194" s="6">
        <f>IF($A194="","",IF($C194="",0,IF($J194="解約済み",0,IF(OR($D194="半年ごと",$D194="毎年"),$C194,0))))</f>
        <v/>
      </c>
      <c r="P194" s="6">
        <f>IF($A194="","",IF(OR($D194="半年ごと",$D194="毎年"),0,IF($E194="",0,$E194)))</f>
        <v/>
      </c>
      <c r="Q194" s="8">
        <f>IF($F194="","",RANK($F194,$F$2:$F$201)+COUNTIF($F$2:$F194,$F194)-1)</f>
        <v/>
      </c>
    </row>
    <row r="195" hidden="1" ht="22" customHeight="1">
      <c r="A195" s="27" t="n"/>
      <c r="B195" s="28" t="n"/>
      <c r="C195" s="29" t="n"/>
      <c r="D195" s="28" t="n"/>
      <c r="E195" s="9">
        <f>IF($C195="","",IF($J195="解約済み",0,IF($D195="毎月",$C195,IF($D195="2か月ごと",$C195/2,IF($D195="3か月ごと",$C195/3,IF($D195="半年ごと",$C195/6,IF($D195="毎年",$C195/12,$C195)))))))</f>
        <v/>
      </c>
      <c r="F195" s="9">
        <f>IF($E195="","",$E195*12)</f>
        <v/>
      </c>
      <c r="G195" s="30" t="n"/>
      <c r="H195" s="28" t="n"/>
      <c r="I195" s="28" t="n"/>
      <c r="J195" s="28" t="n"/>
      <c r="K195" s="9">
        <f>IF($F195="","",IF(OR($J195="解約候補",$J195="乗り換え"),$F195,0))</f>
        <v/>
      </c>
      <c r="L195" s="27" t="n"/>
      <c r="M195" s="10">
        <f>IF($A195="","",IF(OR($D195="半年ごと",$D195="毎年"),IF($G195="","",MONTH($G195)),""))</f>
        <v/>
      </c>
      <c r="N195" s="10">
        <f>IF($M195="","",IF($D195="半年ごと",IF($M195&gt;6,$M195-6,$M195+6),""))</f>
        <v/>
      </c>
      <c r="O195" s="9">
        <f>IF($A195="","",IF($C195="",0,IF($J195="解約済み",0,IF(OR($D195="半年ごと",$D195="毎年"),$C195,0))))</f>
        <v/>
      </c>
      <c r="P195" s="9">
        <f>IF($A195="","",IF(OR($D195="半年ごと",$D195="毎年"),0,IF($E195="",0,$E195)))</f>
        <v/>
      </c>
      <c r="Q195" s="10">
        <f>IF($F195="","",RANK($F195,$F$2:$F$201)+COUNTIF($F$2:$F195,$F195)-1)</f>
        <v/>
      </c>
    </row>
    <row r="196" hidden="1" ht="22" customHeight="1">
      <c r="A196" s="27" t="n"/>
      <c r="B196" s="28" t="n"/>
      <c r="C196" s="29" t="n"/>
      <c r="D196" s="28" t="n"/>
      <c r="E196" s="6">
        <f>IF($C196="","",IF($J196="解約済み",0,IF($D196="毎月",$C196,IF($D196="2か月ごと",$C196/2,IF($D196="3か月ごと",$C196/3,IF($D196="半年ごと",$C196/6,IF($D196="毎年",$C196/12,$C196)))))))</f>
        <v/>
      </c>
      <c r="F196" s="6">
        <f>IF($E196="","",$E196*12)</f>
        <v/>
      </c>
      <c r="G196" s="30" t="n"/>
      <c r="H196" s="28" t="n"/>
      <c r="I196" s="28" t="n"/>
      <c r="J196" s="28" t="n"/>
      <c r="K196" s="6">
        <f>IF($F196="","",IF(OR($J196="解約候補",$J196="乗り換え"),$F196,0))</f>
        <v/>
      </c>
      <c r="L196" s="27" t="n"/>
      <c r="M196" s="8">
        <f>IF($A196="","",IF(OR($D196="半年ごと",$D196="毎年"),IF($G196="","",MONTH($G196)),""))</f>
        <v/>
      </c>
      <c r="N196" s="8">
        <f>IF($M196="","",IF($D196="半年ごと",IF($M196&gt;6,$M196-6,$M196+6),""))</f>
        <v/>
      </c>
      <c r="O196" s="6">
        <f>IF($A196="","",IF($C196="",0,IF($J196="解約済み",0,IF(OR($D196="半年ごと",$D196="毎年"),$C196,0))))</f>
        <v/>
      </c>
      <c r="P196" s="6">
        <f>IF($A196="","",IF(OR($D196="半年ごと",$D196="毎年"),0,IF($E196="",0,$E196)))</f>
        <v/>
      </c>
      <c r="Q196" s="8">
        <f>IF($F196="","",RANK($F196,$F$2:$F$201)+COUNTIF($F$2:$F196,$F196)-1)</f>
        <v/>
      </c>
    </row>
    <row r="197" hidden="1" ht="22" customHeight="1">
      <c r="A197" s="27" t="n"/>
      <c r="B197" s="28" t="n"/>
      <c r="C197" s="29" t="n"/>
      <c r="D197" s="28" t="n"/>
      <c r="E197" s="9">
        <f>IF($C197="","",IF($J197="解約済み",0,IF($D197="毎月",$C197,IF($D197="2か月ごと",$C197/2,IF($D197="3か月ごと",$C197/3,IF($D197="半年ごと",$C197/6,IF($D197="毎年",$C197/12,$C197)))))))</f>
        <v/>
      </c>
      <c r="F197" s="9">
        <f>IF($E197="","",$E197*12)</f>
        <v/>
      </c>
      <c r="G197" s="30" t="n"/>
      <c r="H197" s="28" t="n"/>
      <c r="I197" s="28" t="n"/>
      <c r="J197" s="28" t="n"/>
      <c r="K197" s="9">
        <f>IF($F197="","",IF(OR($J197="解約候補",$J197="乗り換え"),$F197,0))</f>
        <v/>
      </c>
      <c r="L197" s="27" t="n"/>
      <c r="M197" s="10">
        <f>IF($A197="","",IF(OR($D197="半年ごと",$D197="毎年"),IF($G197="","",MONTH($G197)),""))</f>
        <v/>
      </c>
      <c r="N197" s="10">
        <f>IF($M197="","",IF($D197="半年ごと",IF($M197&gt;6,$M197-6,$M197+6),""))</f>
        <v/>
      </c>
      <c r="O197" s="9">
        <f>IF($A197="","",IF($C197="",0,IF($J197="解約済み",0,IF(OR($D197="半年ごと",$D197="毎年"),$C197,0))))</f>
        <v/>
      </c>
      <c r="P197" s="9">
        <f>IF($A197="","",IF(OR($D197="半年ごと",$D197="毎年"),0,IF($E197="",0,$E197)))</f>
        <v/>
      </c>
      <c r="Q197" s="10">
        <f>IF($F197="","",RANK($F197,$F$2:$F$201)+COUNTIF($F$2:$F197,$F197)-1)</f>
        <v/>
      </c>
    </row>
    <row r="198" hidden="1" ht="22" customHeight="1">
      <c r="A198" s="27" t="n"/>
      <c r="B198" s="28" t="n"/>
      <c r="C198" s="29" t="n"/>
      <c r="D198" s="28" t="n"/>
      <c r="E198" s="6">
        <f>IF($C198="","",IF($J198="解約済み",0,IF($D198="毎月",$C198,IF($D198="2か月ごと",$C198/2,IF($D198="3か月ごと",$C198/3,IF($D198="半年ごと",$C198/6,IF($D198="毎年",$C198/12,$C198)))))))</f>
        <v/>
      </c>
      <c r="F198" s="6">
        <f>IF($E198="","",$E198*12)</f>
        <v/>
      </c>
      <c r="G198" s="30" t="n"/>
      <c r="H198" s="28" t="n"/>
      <c r="I198" s="28" t="n"/>
      <c r="J198" s="28" t="n"/>
      <c r="K198" s="6">
        <f>IF($F198="","",IF(OR($J198="解約候補",$J198="乗り換え"),$F198,0))</f>
        <v/>
      </c>
      <c r="L198" s="27" t="n"/>
      <c r="M198" s="8">
        <f>IF($A198="","",IF(OR($D198="半年ごと",$D198="毎年"),IF($G198="","",MONTH($G198)),""))</f>
        <v/>
      </c>
      <c r="N198" s="8">
        <f>IF($M198="","",IF($D198="半年ごと",IF($M198&gt;6,$M198-6,$M198+6),""))</f>
        <v/>
      </c>
      <c r="O198" s="6">
        <f>IF($A198="","",IF($C198="",0,IF($J198="解約済み",0,IF(OR($D198="半年ごと",$D198="毎年"),$C198,0))))</f>
        <v/>
      </c>
      <c r="P198" s="6">
        <f>IF($A198="","",IF(OR($D198="半年ごと",$D198="毎年"),0,IF($E198="",0,$E198)))</f>
        <v/>
      </c>
      <c r="Q198" s="8">
        <f>IF($F198="","",RANK($F198,$F$2:$F$201)+COUNTIF($F$2:$F198,$F198)-1)</f>
        <v/>
      </c>
    </row>
    <row r="199" hidden="1" ht="22" customHeight="1">
      <c r="A199" s="27" t="n"/>
      <c r="B199" s="28" t="n"/>
      <c r="C199" s="29" t="n"/>
      <c r="D199" s="28" t="n"/>
      <c r="E199" s="9">
        <f>IF($C199="","",IF($J199="解約済み",0,IF($D199="毎月",$C199,IF($D199="2か月ごと",$C199/2,IF($D199="3か月ごと",$C199/3,IF($D199="半年ごと",$C199/6,IF($D199="毎年",$C199/12,$C199)))))))</f>
        <v/>
      </c>
      <c r="F199" s="9">
        <f>IF($E199="","",$E199*12)</f>
        <v/>
      </c>
      <c r="G199" s="30" t="n"/>
      <c r="H199" s="28" t="n"/>
      <c r="I199" s="28" t="n"/>
      <c r="J199" s="28" t="n"/>
      <c r="K199" s="9">
        <f>IF($F199="","",IF(OR($J199="解約候補",$J199="乗り換え"),$F199,0))</f>
        <v/>
      </c>
      <c r="L199" s="27" t="n"/>
      <c r="M199" s="10">
        <f>IF($A199="","",IF(OR($D199="半年ごと",$D199="毎年"),IF($G199="","",MONTH($G199)),""))</f>
        <v/>
      </c>
      <c r="N199" s="10">
        <f>IF($M199="","",IF($D199="半年ごと",IF($M199&gt;6,$M199-6,$M199+6),""))</f>
        <v/>
      </c>
      <c r="O199" s="9">
        <f>IF($A199="","",IF($C199="",0,IF($J199="解約済み",0,IF(OR($D199="半年ごと",$D199="毎年"),$C199,0))))</f>
        <v/>
      </c>
      <c r="P199" s="9">
        <f>IF($A199="","",IF(OR($D199="半年ごと",$D199="毎年"),0,IF($E199="",0,$E199)))</f>
        <v/>
      </c>
      <c r="Q199" s="10">
        <f>IF($F199="","",RANK($F199,$F$2:$F$201)+COUNTIF($F$2:$F199,$F199)-1)</f>
        <v/>
      </c>
    </row>
    <row r="200" hidden="1" ht="22" customHeight="1">
      <c r="A200" s="27" t="n"/>
      <c r="B200" s="28" t="n"/>
      <c r="C200" s="29" t="n"/>
      <c r="D200" s="28" t="n"/>
      <c r="E200" s="6">
        <f>IF($C200="","",IF($J200="解約済み",0,IF($D200="毎月",$C200,IF($D200="2か月ごと",$C200/2,IF($D200="3か月ごと",$C200/3,IF($D200="半年ごと",$C200/6,IF($D200="毎年",$C200/12,$C200)))))))</f>
        <v/>
      </c>
      <c r="F200" s="6">
        <f>IF($E200="","",$E200*12)</f>
        <v/>
      </c>
      <c r="G200" s="30" t="n"/>
      <c r="H200" s="28" t="n"/>
      <c r="I200" s="28" t="n"/>
      <c r="J200" s="28" t="n"/>
      <c r="K200" s="6">
        <f>IF($F200="","",IF(OR($J200="解約候補",$J200="乗り換え"),$F200,0))</f>
        <v/>
      </c>
      <c r="L200" s="27" t="n"/>
      <c r="M200" s="8">
        <f>IF($A200="","",IF(OR($D200="半年ごと",$D200="毎年"),IF($G200="","",MONTH($G200)),""))</f>
        <v/>
      </c>
      <c r="N200" s="8">
        <f>IF($M200="","",IF($D200="半年ごと",IF($M200&gt;6,$M200-6,$M200+6),""))</f>
        <v/>
      </c>
      <c r="O200" s="6">
        <f>IF($A200="","",IF($C200="",0,IF($J200="解約済み",0,IF(OR($D200="半年ごと",$D200="毎年"),$C200,0))))</f>
        <v/>
      </c>
      <c r="P200" s="6">
        <f>IF($A200="","",IF(OR($D200="半年ごと",$D200="毎年"),0,IF($E200="",0,$E200)))</f>
        <v/>
      </c>
      <c r="Q200" s="8">
        <f>IF($F200="","",RANK($F200,$F$2:$F$201)+COUNTIF($F$2:$F200,$F200)-1)</f>
        <v/>
      </c>
    </row>
    <row r="201" hidden="1" ht="22" customHeight="1">
      <c r="A201" s="27" t="n"/>
      <c r="B201" s="28" t="n"/>
      <c r="C201" s="29" t="n"/>
      <c r="D201" s="28" t="n"/>
      <c r="E201" s="9">
        <f>IF($C201="","",IF($J201="解約済み",0,IF($D201="毎月",$C201,IF($D201="2か月ごと",$C201/2,IF($D201="3か月ごと",$C201/3,IF($D201="半年ごと",$C201/6,IF($D201="毎年",$C201/12,$C201)))))))</f>
        <v/>
      </c>
      <c r="F201" s="9">
        <f>IF($E201="","",$E201*12)</f>
        <v/>
      </c>
      <c r="G201" s="30" t="n"/>
      <c r="H201" s="28" t="n"/>
      <c r="I201" s="28" t="n"/>
      <c r="J201" s="28" t="n"/>
      <c r="K201" s="9">
        <f>IF($F201="","",IF(OR($J201="解約候補",$J201="乗り換え"),$F201,0))</f>
        <v/>
      </c>
      <c r="L201" s="27" t="n"/>
      <c r="M201" s="10">
        <f>IF($A201="","",IF(OR($D201="半年ごと",$D201="毎年"),IF($G201="","",MONTH($G201)),""))</f>
        <v/>
      </c>
      <c r="N201" s="10">
        <f>IF($M201="","",IF($D201="半年ごと",IF($M201&gt;6,$M201-6,$M201+6),""))</f>
        <v/>
      </c>
      <c r="O201" s="9">
        <f>IF($A201="","",IF($C201="",0,IF($J201="解約済み",0,IF(OR($D201="半年ごと",$D201="毎年"),$C201,0))))</f>
        <v/>
      </c>
      <c r="P201" s="9">
        <f>IF($A201="","",IF(OR($D201="半年ごと",$D201="毎年"),0,IF($E201="",0,$E201)))</f>
        <v/>
      </c>
      <c r="Q201" s="10">
        <f>IF($F201="","",RANK($F201,$F$2:$F$201)+COUNTIF($F$2:$F201,$F201)-1)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Q201"/>
  <dataValidations count="8">
    <dataValidation sqref="B2:B201" showDropDown="0" showInputMessage="0" showErrorMessage="0" allowBlank="1" errorTitle="選べない値です" error="プルダウンのなかから選んでください。" type="list">
      <formula1>"通信・スマホ,住まい・光熱水,保険,動画・音楽サブスク,仕事・ツール,学習・教育,車・交通,会費・サービス,その他"</formula1>
    </dataValidation>
    <dataValidation sqref="D2:D201" showDropDown="0" showInputMessage="0" showErrorMessage="0" allowBlank="1" errorTitle="選べない値です" error="プルダウンのなかから選んでください。" type="list">
      <formula1>"毎月,2か月ごと,3か月ごと,半年ごと,毎年"</formula1>
    </dataValidation>
    <dataValidation sqref="H2:H201" showDropDown="0" showInputMessage="0" showErrorMessage="0" allowBlank="1" errorTitle="選べない値です" error="プルダウンのなかから選んでください。" type="list">
      <formula1>"クレジットカード,口座振替,コンビニ払い,スマホ決済,現金,その他"</formula1>
    </dataValidation>
    <dataValidation sqref="I2:I201" showDropDown="0" showInputMessage="0" showErrorMessage="0" allowBlank="1" errorTitle="選べない値です" error="プルダウンのなかから選んでください。" type="list">
      <formula1>"ほぼ毎日,週に数回,月に数回,ほぼ使っていない"</formula1>
    </dataValidation>
    <dataValidation sqref="J2:J201" showDropDown="0" showInputMessage="0" showErrorMessage="0" allowBlank="1" errorTitle="選べない値です" error="プルダウンのなかから選んでください。" type="list">
      <formula1>"継続,値下げ交渉,乗り換え,解約候補,解約済み"</formula1>
    </dataValidation>
    <dataValidation sqref="B2:B201" showDropDown="0" showInputMessage="1" showErrorMessage="0" allowBlank="1" promptTitle="分類" prompt="右の▼から選びます。一覧は「集計」シートで増やせます"/>
    <dataValidation sqref="C2:C201" showDropDown="0" showInputMessage="1" showErrorMessage="0" allowBlank="1" promptTitle="金額" prompt="数字だけを入力します。カンマは自動で付きます"/>
    <dataValidation sqref="L2:L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84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3" customWidth="1" min="6" max="6"/>
    <col width="10" customWidth="1" min="7" max="7"/>
    <col width="12" customWidth="1" min="8" max="8"/>
  </cols>
  <sheetData>
    <row r="1" ht="30" customHeight="1">
      <c r="A1" s="11" t="inlineStr">
        <is>
          <t>固定費の棚卸し表</t>
        </is>
      </c>
    </row>
    <row r="2" ht="22" customHeight="1">
      <c r="A2" s="12" t="inlineStr">
        <is>
          <t>サブスクと固定費を一覧にし、年額に換算して「残す・やめる」を決めるための表です。入力シートに打つだけで、ここは自動で更新されます。</t>
        </is>
      </c>
    </row>
    <row r="3" ht="10" customHeight="1"/>
    <row r="4" ht="26" customHeight="1">
      <c r="A4" s="13" t="inlineStr">
        <is>
          <t>① 全体のまとめ(すべて自動で出ます)</t>
        </is>
      </c>
    </row>
    <row r="5" ht="22" customHeight="1">
      <c r="A5" s="14" t="inlineStr">
        <is>
          <t>登録している件数</t>
        </is>
      </c>
      <c r="B5" s="15">
        <f>COUNTA('固定費を入力'!$A$2:$A$201)</f>
        <v/>
      </c>
      <c r="C5" s="12" t="inlineStr">
        <is>
          <t>件 … サンプルの6行は消してから使ってください</t>
        </is>
      </c>
    </row>
    <row r="6" ht="22" customHeight="1">
      <c r="A6" s="14" t="inlineStr">
        <is>
          <t>月額の合計(実績)</t>
        </is>
      </c>
      <c r="B6" s="15">
        <f>SUM('固定費を入力'!$E$2:$E$201)</f>
        <v/>
      </c>
      <c r="C6" s="12" t="inlineStr">
        <is>
          <t>円 … 支払い周期をならした、毎月かかっている額</t>
        </is>
      </c>
    </row>
    <row r="7" ht="22" customHeight="1">
      <c r="A7" s="14" t="inlineStr">
        <is>
          <t>年額の合計(実績)</t>
        </is>
      </c>
      <c r="B7" s="15">
        <f>SUM('固定費を入力'!$F$2:$F$201)</f>
        <v/>
      </c>
      <c r="C7" s="12" t="inlineStr">
        <is>
          <t>円 … 固定費の本当の大きさ。判断はここを見ます</t>
        </is>
      </c>
    </row>
    <row r="8" ht="22" customHeight="1">
      <c r="A8" s="14" t="inlineStr">
        <is>
          <t>月予算の合計(めやす)</t>
        </is>
      </c>
      <c r="B8" s="15">
        <f>$B$29</f>
        <v/>
      </c>
      <c r="C8" s="12" t="inlineStr">
        <is>
          <t>円 … ②の薄い黄色に入れた月予算の合計</t>
        </is>
      </c>
    </row>
    <row r="9" ht="22" customHeight="1">
      <c r="A9" s="14" t="inlineStr">
        <is>
          <t>予算との差(＋は超過)</t>
        </is>
      </c>
      <c r="B9" s="15">
        <f>$B$6-$B$8</f>
        <v/>
      </c>
      <c r="C9" s="12" t="inlineStr">
        <is>
          <t>円 … プラスなら予算オーバー、マイナスなら予算内</t>
        </is>
      </c>
    </row>
    <row r="10" ht="22" customHeight="1">
      <c r="A10" s="14" t="inlineStr">
        <is>
          <t>予算に対する比率</t>
        </is>
      </c>
      <c r="B10" s="16">
        <f>IF($B$8=0,"",$B$6/$B$8)</f>
        <v/>
      </c>
      <c r="C10" s="12" t="inlineStr">
        <is>
          <t>100%以下なら予算のなかに収まっています</t>
        </is>
      </c>
    </row>
    <row r="11" ht="22" customHeight="1">
      <c r="A11" s="14" t="inlineStr">
        <is>
          <t>1日あたりの固定費</t>
        </is>
      </c>
      <c r="B11" s="15">
        <f>IF($B$7=0,"",$B$7/365)</f>
        <v/>
      </c>
      <c r="C11" s="12" t="inlineStr">
        <is>
          <t>円 … 年額を365で割った額。毎日これだけ出ていきます</t>
        </is>
      </c>
    </row>
    <row r="12" ht="22" customHeight="1">
      <c r="A12" s="14" t="inlineStr">
        <is>
          <t>解約候補＋乗り換えの件数</t>
        </is>
      </c>
      <c r="B12" s="15">
        <f>COUNTIF('固定費を入力'!$J$2:$J$201,"解約候補")+COUNTIF('固定費を入力'!$J$2:$J$201,"乗り換え")</f>
        <v/>
      </c>
      <c r="C12" s="12" t="inlineStr">
        <is>
          <t>件 … 判断の列で選んだ件数</t>
        </is>
      </c>
    </row>
    <row r="13" ht="22" customHeight="1">
      <c r="A13" s="14" t="inlineStr">
        <is>
          <t>見直しで浮く年額</t>
        </is>
      </c>
      <c r="B13" s="15">
        <f>SUM('固定費を入力'!$K$2:$K$201)</f>
        <v/>
      </c>
      <c r="C13" s="12" t="inlineStr">
        <is>
          <t>円 … 解約候補と乗り換えの年額の合計</t>
        </is>
      </c>
    </row>
    <row r="14" ht="22" customHeight="1">
      <c r="A14" s="14" t="inlineStr">
        <is>
          <t>ほぼ使っていない件数</t>
        </is>
      </c>
      <c r="B14" s="15">
        <f>COUNTIF('固定費を入力'!$I$2:$I$201,"ほぼ使っていない")</f>
        <v/>
      </c>
      <c r="C14" s="12" t="inlineStr">
        <is>
          <t>件 … いちばん手を付けやすい見直し先</t>
        </is>
      </c>
    </row>
    <row r="15" ht="22" customHeight="1">
      <c r="A15" s="14" t="inlineStr">
        <is>
          <t>ほぼ使っていない年額</t>
        </is>
      </c>
      <c r="B15" s="15">
        <f>SUMIF('固定費を入力'!$I$2:$I$201,"ほぼ使っていない",'固定費を入力'!$F$2:$F$201)</f>
        <v/>
      </c>
      <c r="C15" s="12" t="inlineStr">
        <is>
          <t>円 … まずこの額が削れる見込みです</t>
        </is>
      </c>
    </row>
    <row r="16" ht="22" customHeight="1">
      <c r="A16" s="14" t="inlineStr">
        <is>
          <t>1件あたりの平均年額</t>
        </is>
      </c>
      <c r="B16" s="15">
        <f>IF($B$5=0,"",$B$7/$B$5)</f>
        <v/>
      </c>
      <c r="C16" s="12" t="inlineStr">
        <is>
          <t>円 … 平均より高いものから見直します</t>
        </is>
      </c>
    </row>
    <row r="17" ht="10" customHeight="1"/>
    <row r="18" ht="26" customHeight="1">
      <c r="A18" s="13" t="inlineStr">
        <is>
          <t>② 費目別の内訳 ─ 予算と実績(月予算の列だけ入力します)</t>
        </is>
      </c>
    </row>
    <row r="19" ht="26" customHeight="1">
      <c r="A19" s="1" t="inlineStr">
        <is>
          <t>費目</t>
        </is>
      </c>
      <c r="B19" s="1" t="inlineStr">
        <is>
          <t>月予算(入力)</t>
        </is>
      </c>
      <c r="C19" s="1" t="inlineStr">
        <is>
          <t>月額の実績</t>
        </is>
      </c>
      <c r="D19" s="1" t="inlineStr">
        <is>
          <t>差(実績-予算)</t>
        </is>
      </c>
      <c r="E19" s="1" t="inlineStr">
        <is>
          <t>年額の実績</t>
        </is>
      </c>
      <c r="F19" s="1" t="inlineStr">
        <is>
          <t>構成比</t>
        </is>
      </c>
      <c r="G19" s="1" t="inlineStr">
        <is>
          <t>件数</t>
        </is>
      </c>
      <c r="H19" s="1" t="inlineStr">
        <is>
          <t>年額の順位</t>
        </is>
      </c>
    </row>
    <row r="20" ht="22" customHeight="1">
      <c r="A20" s="14" t="inlineStr">
        <is>
          <t>通信・スマホ</t>
        </is>
      </c>
      <c r="B20" s="29" t="n">
        <v>8000</v>
      </c>
      <c r="C20" s="9">
        <f>SUMIF('固定費を入力'!$B$2:$B$201,$A20,'固定費を入力'!$E$2:$E$201)</f>
        <v/>
      </c>
      <c r="D20" s="9">
        <f>C20-B20</f>
        <v/>
      </c>
      <c r="E20" s="9">
        <f>SUMIF('固定費を入力'!$B$2:$B$201,$A20,'固定費を入力'!$F$2:$F$201)</f>
        <v/>
      </c>
      <c r="F20" s="17">
        <f>IF($E$29=0,"",E20/$E$29)</f>
        <v/>
      </c>
      <c r="G20" s="10">
        <f>COUNTIF('固定費を入力'!$B$2:$B$201,$A20)</f>
        <v/>
      </c>
      <c r="H20" s="10">
        <f>IF(E20=0,"",RANK(E20,$E$20:$E$28))</f>
        <v/>
      </c>
    </row>
    <row r="21" ht="22" customHeight="1">
      <c r="A21" s="14" t="inlineStr">
        <is>
          <t>住まい・光熱水</t>
        </is>
      </c>
      <c r="B21" s="29" t="n">
        <v>85000</v>
      </c>
      <c r="C21" s="9">
        <f>SUMIF('固定費を入力'!$B$2:$B$201,$A21,'固定費を入力'!$E$2:$E$201)</f>
        <v/>
      </c>
      <c r="D21" s="9">
        <f>C21-B21</f>
        <v/>
      </c>
      <c r="E21" s="9">
        <f>SUMIF('固定費を入力'!$B$2:$B$201,$A21,'固定費を入力'!$F$2:$F$201)</f>
        <v/>
      </c>
      <c r="F21" s="17">
        <f>IF($E$29=0,"",E21/$E$29)</f>
        <v/>
      </c>
      <c r="G21" s="10">
        <f>COUNTIF('固定費を入力'!$B$2:$B$201,$A21)</f>
        <v/>
      </c>
      <c r="H21" s="10">
        <f>IF(E21=0,"",RANK(E21,$E$20:$E$28))</f>
        <v/>
      </c>
    </row>
    <row r="22" ht="22" customHeight="1">
      <c r="A22" s="14" t="inlineStr">
        <is>
          <t>保険</t>
        </is>
      </c>
      <c r="B22" s="29" t="n">
        <v>10000</v>
      </c>
      <c r="C22" s="9">
        <f>SUMIF('固定費を入力'!$B$2:$B$201,$A22,'固定費を入力'!$E$2:$E$201)</f>
        <v/>
      </c>
      <c r="D22" s="9">
        <f>C22-B22</f>
        <v/>
      </c>
      <c r="E22" s="9">
        <f>SUMIF('固定費を入力'!$B$2:$B$201,$A22,'固定費を入力'!$F$2:$F$201)</f>
        <v/>
      </c>
      <c r="F22" s="17">
        <f>IF($E$29=0,"",E22/$E$29)</f>
        <v/>
      </c>
      <c r="G22" s="10">
        <f>COUNTIF('固定費を入力'!$B$2:$B$201,$A22)</f>
        <v/>
      </c>
      <c r="H22" s="10">
        <f>IF(E22=0,"",RANK(E22,$E$20:$E$28))</f>
        <v/>
      </c>
    </row>
    <row r="23" ht="22" customHeight="1">
      <c r="A23" s="14" t="inlineStr">
        <is>
          <t>動画・音楽サブスク</t>
        </is>
      </c>
      <c r="B23" s="29" t="n">
        <v>3000</v>
      </c>
      <c r="C23" s="9">
        <f>SUMIF('固定費を入力'!$B$2:$B$201,$A23,'固定費を入力'!$E$2:$E$201)</f>
        <v/>
      </c>
      <c r="D23" s="9">
        <f>C23-B23</f>
        <v/>
      </c>
      <c r="E23" s="9">
        <f>SUMIF('固定費を入力'!$B$2:$B$201,$A23,'固定費を入力'!$F$2:$F$201)</f>
        <v/>
      </c>
      <c r="F23" s="17">
        <f>IF($E$29=0,"",E23/$E$29)</f>
        <v/>
      </c>
      <c r="G23" s="10">
        <f>COUNTIF('固定費を入力'!$B$2:$B$201,$A23)</f>
        <v/>
      </c>
      <c r="H23" s="10">
        <f>IF(E23=0,"",RANK(E23,$E$20:$E$28))</f>
        <v/>
      </c>
    </row>
    <row r="24" ht="22" customHeight="1">
      <c r="A24" s="14" t="inlineStr">
        <is>
          <t>仕事・ツール</t>
        </is>
      </c>
      <c r="B24" s="29" t="n">
        <v>3000</v>
      </c>
      <c r="C24" s="9">
        <f>SUMIF('固定費を入力'!$B$2:$B$201,$A24,'固定費を入力'!$E$2:$E$201)</f>
        <v/>
      </c>
      <c r="D24" s="9">
        <f>C24-B24</f>
        <v/>
      </c>
      <c r="E24" s="9">
        <f>SUMIF('固定費を入力'!$B$2:$B$201,$A24,'固定費を入力'!$F$2:$F$201)</f>
        <v/>
      </c>
      <c r="F24" s="17">
        <f>IF($E$29=0,"",E24/$E$29)</f>
        <v/>
      </c>
      <c r="G24" s="10">
        <f>COUNTIF('固定費を入力'!$B$2:$B$201,$A24)</f>
        <v/>
      </c>
      <c r="H24" s="10">
        <f>IF(E24=0,"",RANK(E24,$E$20:$E$28))</f>
        <v/>
      </c>
    </row>
    <row r="25" ht="22" customHeight="1">
      <c r="A25" s="14" t="inlineStr">
        <is>
          <t>学習・教育</t>
        </is>
      </c>
      <c r="B25" s="29" t="n">
        <v>3000</v>
      </c>
      <c r="C25" s="9">
        <f>SUMIF('固定費を入力'!$B$2:$B$201,$A25,'固定費を入力'!$E$2:$E$201)</f>
        <v/>
      </c>
      <c r="D25" s="9">
        <f>C25-B25</f>
        <v/>
      </c>
      <c r="E25" s="9">
        <f>SUMIF('固定費を入力'!$B$2:$B$201,$A25,'固定費を入力'!$F$2:$F$201)</f>
        <v/>
      </c>
      <c r="F25" s="17">
        <f>IF($E$29=0,"",E25/$E$29)</f>
        <v/>
      </c>
      <c r="G25" s="10">
        <f>COUNTIF('固定費を入力'!$B$2:$B$201,$A25)</f>
        <v/>
      </c>
      <c r="H25" s="10">
        <f>IF(E25=0,"",RANK(E25,$E$20:$E$28))</f>
        <v/>
      </c>
    </row>
    <row r="26" ht="22" customHeight="1">
      <c r="A26" s="14" t="inlineStr">
        <is>
          <t>車・交通</t>
        </is>
      </c>
      <c r="B26" s="29" t="n">
        <v>12000</v>
      </c>
      <c r="C26" s="9">
        <f>SUMIF('固定費を入力'!$B$2:$B$201,$A26,'固定費を入力'!$E$2:$E$201)</f>
        <v/>
      </c>
      <c r="D26" s="9">
        <f>C26-B26</f>
        <v/>
      </c>
      <c r="E26" s="9">
        <f>SUMIF('固定費を入力'!$B$2:$B$201,$A26,'固定費を入力'!$F$2:$F$201)</f>
        <v/>
      </c>
      <c r="F26" s="17">
        <f>IF($E$29=0,"",E26/$E$29)</f>
        <v/>
      </c>
      <c r="G26" s="10">
        <f>COUNTIF('固定費を入力'!$B$2:$B$201,$A26)</f>
        <v/>
      </c>
      <c r="H26" s="10">
        <f>IF(E26=0,"",RANK(E26,$E$20:$E$28))</f>
        <v/>
      </c>
    </row>
    <row r="27" ht="22" customHeight="1">
      <c r="A27" s="14" t="inlineStr">
        <is>
          <t>会費・サービス</t>
        </is>
      </c>
      <c r="B27" s="29" t="n">
        <v>6000</v>
      </c>
      <c r="C27" s="9">
        <f>SUMIF('固定費を入力'!$B$2:$B$201,$A27,'固定費を入力'!$E$2:$E$201)</f>
        <v/>
      </c>
      <c r="D27" s="9">
        <f>C27-B27</f>
        <v/>
      </c>
      <c r="E27" s="9">
        <f>SUMIF('固定費を入力'!$B$2:$B$201,$A27,'固定費を入力'!$F$2:$F$201)</f>
        <v/>
      </c>
      <c r="F27" s="17">
        <f>IF($E$29=0,"",E27/$E$29)</f>
        <v/>
      </c>
      <c r="G27" s="10">
        <f>COUNTIF('固定費を入力'!$B$2:$B$201,$A27)</f>
        <v/>
      </c>
      <c r="H27" s="10">
        <f>IF(E27=0,"",RANK(E27,$E$20:$E$28))</f>
        <v/>
      </c>
    </row>
    <row r="28" ht="22" customHeight="1">
      <c r="A28" s="14" t="inlineStr">
        <is>
          <t>その他</t>
        </is>
      </c>
      <c r="B28" s="29" t="n">
        <v>3000</v>
      </c>
      <c r="C28" s="9">
        <f>SUMIF('固定費を入力'!$B$2:$B$201,$A28,'固定費を入力'!$E$2:$E$201)</f>
        <v/>
      </c>
      <c r="D28" s="9">
        <f>C28-B28</f>
        <v/>
      </c>
      <c r="E28" s="9">
        <f>SUMIF('固定費を入力'!$B$2:$B$201,$A28,'固定費を入力'!$F$2:$F$201)</f>
        <v/>
      </c>
      <c r="F28" s="17">
        <f>IF($E$29=0,"",E28/$E$29)</f>
        <v/>
      </c>
      <c r="G28" s="10">
        <f>COUNTIF('固定費を入力'!$B$2:$B$201,$A28)</f>
        <v/>
      </c>
      <c r="H28" s="10">
        <f>IF(E28=0,"",RANK(E28,$E$20:$E$28))</f>
        <v/>
      </c>
    </row>
    <row r="29" ht="22" customHeight="1">
      <c r="A29" s="18" t="inlineStr">
        <is>
          <t>合計</t>
        </is>
      </c>
      <c r="B29" s="19">
        <f>SUM(B20:B28)</f>
        <v/>
      </c>
      <c r="C29" s="19">
        <f>SUM(C20:C28)</f>
        <v/>
      </c>
      <c r="D29" s="19">
        <f>C29-B29</f>
        <v/>
      </c>
      <c r="E29" s="19">
        <f>SUM(E20:E28)</f>
        <v/>
      </c>
      <c r="F29" s="20" t="inlineStr">
        <is>
          <t>―</t>
        </is>
      </c>
      <c r="G29" s="21">
        <f>SUM(G20:G28)</f>
        <v/>
      </c>
      <c r="H29" s="20" t="inlineStr">
        <is>
          <t>―</t>
        </is>
      </c>
    </row>
    <row r="30" ht="10" customHeight="1"/>
    <row r="31" ht="26" customHeight="1">
      <c r="A31" s="13" t="inlineStr">
        <is>
          <t>③ 月ごとの支払い発生額 ─ 年払いが重なる月の山を見ます</t>
        </is>
      </c>
    </row>
    <row r="32" ht="26" customHeight="1">
      <c r="A32" s="1" t="inlineStr">
        <is>
          <t>月</t>
        </is>
      </c>
      <c r="B32" s="1" t="inlineStr">
        <is>
          <t>毎月払いの分</t>
        </is>
      </c>
      <c r="C32" s="1" t="inlineStr">
        <is>
          <t>一括払い(半年・毎年)の分</t>
        </is>
      </c>
      <c r="D32" s="1" t="inlineStr">
        <is>
          <t>その月の合計</t>
        </is>
      </c>
      <c r="E32" s="1" t="inlineStr">
        <is>
          <t>年計に対する比率</t>
        </is>
      </c>
    </row>
    <row r="33" ht="22" customHeight="1">
      <c r="A33" s="22" t="inlineStr">
        <is>
          <t>1月</t>
        </is>
      </c>
      <c r="B33" s="9">
        <f>SUM('固定費を入力'!$P$2:$P$201)</f>
        <v/>
      </c>
      <c r="C33" s="9">
        <f>SUMIF('固定費を入力'!$M$2:$M$201,1,'固定費を入力'!$O$2:$O$201)+SUMIF('固定費を入力'!$N$2:$N$201,1,'固定費を入力'!$O$2:$O$201)</f>
        <v/>
      </c>
      <c r="D33" s="9">
        <f>B33+C33</f>
        <v/>
      </c>
      <c r="E33" s="17">
        <f>IF($D$45=0,"",D33/$D$45)</f>
        <v/>
      </c>
    </row>
    <row r="34" ht="22" customHeight="1">
      <c r="A34" s="22" t="inlineStr">
        <is>
          <t>2月</t>
        </is>
      </c>
      <c r="B34" s="9">
        <f>SUM('固定費を入力'!$P$2:$P$201)</f>
        <v/>
      </c>
      <c r="C34" s="9">
        <f>SUMIF('固定費を入力'!$M$2:$M$201,2,'固定費を入力'!$O$2:$O$201)+SUMIF('固定費を入力'!$N$2:$N$201,2,'固定費を入力'!$O$2:$O$201)</f>
        <v/>
      </c>
      <c r="D34" s="9">
        <f>B34+C34</f>
        <v/>
      </c>
      <c r="E34" s="17">
        <f>IF($D$45=0,"",D34/$D$45)</f>
        <v/>
      </c>
    </row>
    <row r="35" ht="22" customHeight="1">
      <c r="A35" s="22" t="inlineStr">
        <is>
          <t>3月</t>
        </is>
      </c>
      <c r="B35" s="9">
        <f>SUM('固定費を入力'!$P$2:$P$201)</f>
        <v/>
      </c>
      <c r="C35" s="9">
        <f>SUMIF('固定費を入力'!$M$2:$M$201,3,'固定費を入力'!$O$2:$O$201)+SUMIF('固定費を入力'!$N$2:$N$201,3,'固定費を入力'!$O$2:$O$201)</f>
        <v/>
      </c>
      <c r="D35" s="9">
        <f>B35+C35</f>
        <v/>
      </c>
      <c r="E35" s="17">
        <f>IF($D$45=0,"",D35/$D$45)</f>
        <v/>
      </c>
    </row>
    <row r="36" ht="22" customHeight="1">
      <c r="A36" s="22" t="inlineStr">
        <is>
          <t>4月</t>
        </is>
      </c>
      <c r="B36" s="9">
        <f>SUM('固定費を入力'!$P$2:$P$201)</f>
        <v/>
      </c>
      <c r="C36" s="9">
        <f>SUMIF('固定費を入力'!$M$2:$M$201,4,'固定費を入力'!$O$2:$O$201)+SUMIF('固定費を入力'!$N$2:$N$201,4,'固定費を入力'!$O$2:$O$201)</f>
        <v/>
      </c>
      <c r="D36" s="9">
        <f>B36+C36</f>
        <v/>
      </c>
      <c r="E36" s="17">
        <f>IF($D$45=0,"",D36/$D$45)</f>
        <v/>
      </c>
    </row>
    <row r="37" ht="22" customHeight="1">
      <c r="A37" s="22" t="inlineStr">
        <is>
          <t>5月</t>
        </is>
      </c>
      <c r="B37" s="9">
        <f>SUM('固定費を入力'!$P$2:$P$201)</f>
        <v/>
      </c>
      <c r="C37" s="9">
        <f>SUMIF('固定費を入力'!$M$2:$M$201,5,'固定費を入力'!$O$2:$O$201)+SUMIF('固定費を入力'!$N$2:$N$201,5,'固定費を入力'!$O$2:$O$201)</f>
        <v/>
      </c>
      <c r="D37" s="9">
        <f>B37+C37</f>
        <v/>
      </c>
      <c r="E37" s="17">
        <f>IF($D$45=0,"",D37/$D$45)</f>
        <v/>
      </c>
    </row>
    <row r="38" ht="22" customHeight="1">
      <c r="A38" s="22" t="inlineStr">
        <is>
          <t>6月</t>
        </is>
      </c>
      <c r="B38" s="9">
        <f>SUM('固定費を入力'!$P$2:$P$201)</f>
        <v/>
      </c>
      <c r="C38" s="9">
        <f>SUMIF('固定費を入力'!$M$2:$M$201,6,'固定費を入力'!$O$2:$O$201)+SUMIF('固定費を入力'!$N$2:$N$201,6,'固定費を入力'!$O$2:$O$201)</f>
        <v/>
      </c>
      <c r="D38" s="9">
        <f>B38+C38</f>
        <v/>
      </c>
      <c r="E38" s="17">
        <f>IF($D$45=0,"",D38/$D$45)</f>
        <v/>
      </c>
    </row>
    <row r="39" ht="22" customHeight="1">
      <c r="A39" s="22" t="inlineStr">
        <is>
          <t>7月</t>
        </is>
      </c>
      <c r="B39" s="9">
        <f>SUM('固定費を入力'!$P$2:$P$201)</f>
        <v/>
      </c>
      <c r="C39" s="9">
        <f>SUMIF('固定費を入力'!$M$2:$M$201,7,'固定費を入力'!$O$2:$O$201)+SUMIF('固定費を入力'!$N$2:$N$201,7,'固定費を入力'!$O$2:$O$201)</f>
        <v/>
      </c>
      <c r="D39" s="9">
        <f>B39+C39</f>
        <v/>
      </c>
      <c r="E39" s="17">
        <f>IF($D$45=0,"",D39/$D$45)</f>
        <v/>
      </c>
    </row>
    <row r="40" ht="22" customHeight="1">
      <c r="A40" s="22" t="inlineStr">
        <is>
          <t>8月</t>
        </is>
      </c>
      <c r="B40" s="9">
        <f>SUM('固定費を入力'!$P$2:$P$201)</f>
        <v/>
      </c>
      <c r="C40" s="9">
        <f>SUMIF('固定費を入力'!$M$2:$M$201,8,'固定費を入力'!$O$2:$O$201)+SUMIF('固定費を入力'!$N$2:$N$201,8,'固定費を入力'!$O$2:$O$201)</f>
        <v/>
      </c>
      <c r="D40" s="9">
        <f>B40+C40</f>
        <v/>
      </c>
      <c r="E40" s="17">
        <f>IF($D$45=0,"",D40/$D$45)</f>
        <v/>
      </c>
    </row>
    <row r="41" ht="22" customHeight="1">
      <c r="A41" s="22" t="inlineStr">
        <is>
          <t>9月</t>
        </is>
      </c>
      <c r="B41" s="9">
        <f>SUM('固定費を入力'!$P$2:$P$201)</f>
        <v/>
      </c>
      <c r="C41" s="9">
        <f>SUMIF('固定費を入力'!$M$2:$M$201,9,'固定費を入力'!$O$2:$O$201)+SUMIF('固定費を入力'!$N$2:$N$201,9,'固定費を入力'!$O$2:$O$201)</f>
        <v/>
      </c>
      <c r="D41" s="9">
        <f>B41+C41</f>
        <v/>
      </c>
      <c r="E41" s="17">
        <f>IF($D$45=0,"",D41/$D$45)</f>
        <v/>
      </c>
    </row>
    <row r="42" ht="22" customHeight="1">
      <c r="A42" s="22" t="inlineStr">
        <is>
          <t>10月</t>
        </is>
      </c>
      <c r="B42" s="9">
        <f>SUM('固定費を入力'!$P$2:$P$201)</f>
        <v/>
      </c>
      <c r="C42" s="9">
        <f>SUMIF('固定費を入力'!$M$2:$M$201,10,'固定費を入力'!$O$2:$O$201)+SUMIF('固定費を入力'!$N$2:$N$201,10,'固定費を入力'!$O$2:$O$201)</f>
        <v/>
      </c>
      <c r="D42" s="9">
        <f>B42+C42</f>
        <v/>
      </c>
      <c r="E42" s="17">
        <f>IF($D$45=0,"",D42/$D$45)</f>
        <v/>
      </c>
    </row>
    <row r="43" ht="22" customHeight="1">
      <c r="A43" s="22" t="inlineStr">
        <is>
          <t>11月</t>
        </is>
      </c>
      <c r="B43" s="9">
        <f>SUM('固定費を入力'!$P$2:$P$201)</f>
        <v/>
      </c>
      <c r="C43" s="9">
        <f>SUMIF('固定費を入力'!$M$2:$M$201,11,'固定費を入力'!$O$2:$O$201)+SUMIF('固定費を入力'!$N$2:$N$201,11,'固定費を入力'!$O$2:$O$201)</f>
        <v/>
      </c>
      <c r="D43" s="9">
        <f>B43+C43</f>
        <v/>
      </c>
      <c r="E43" s="17">
        <f>IF($D$45=0,"",D43/$D$45)</f>
        <v/>
      </c>
    </row>
    <row r="44" ht="22" customHeight="1">
      <c r="A44" s="22" t="inlineStr">
        <is>
          <t>12月</t>
        </is>
      </c>
      <c r="B44" s="9">
        <f>SUM('固定費を入力'!$P$2:$P$201)</f>
        <v/>
      </c>
      <c r="C44" s="9">
        <f>SUMIF('固定費を入力'!$M$2:$M$201,12,'固定費を入力'!$O$2:$O$201)+SUMIF('固定費を入力'!$N$2:$N$201,12,'固定費を入力'!$O$2:$O$201)</f>
        <v/>
      </c>
      <c r="D44" s="9">
        <f>B44+C44</f>
        <v/>
      </c>
      <c r="E44" s="17">
        <f>IF($D$45=0,"",D44/$D$45)</f>
        <v/>
      </c>
    </row>
    <row r="45" ht="22" customHeight="1">
      <c r="A45" s="20" t="inlineStr">
        <is>
          <t>年の合計</t>
        </is>
      </c>
      <c r="B45" s="19">
        <f>SUM(B33:B44)</f>
        <v/>
      </c>
      <c r="C45" s="19">
        <f>SUM(C33:C44)</f>
        <v/>
      </c>
      <c r="D45" s="19">
        <f>SUM(D33:D44)</f>
        <v/>
      </c>
      <c r="E45" s="20" t="inlineStr">
        <is>
          <t>―</t>
        </is>
      </c>
    </row>
    <row r="46" ht="10" customHeight="1"/>
    <row r="47" ht="26" customHeight="1">
      <c r="A47" s="13" t="inlineStr">
        <is>
          <t>④ 年額の高い順 上位10 ─ まずここから見直します</t>
        </is>
      </c>
    </row>
    <row r="48" ht="26" customHeight="1">
      <c r="A48" s="1" t="inlineStr">
        <is>
          <t>順位</t>
        </is>
      </c>
      <c r="B48" s="1" t="inlineStr">
        <is>
          <t>サービス名</t>
        </is>
      </c>
      <c r="C48" s="1" t="inlineStr">
        <is>
          <t>費目</t>
        </is>
      </c>
      <c r="D48" s="1" t="inlineStr">
        <is>
          <t>年額</t>
        </is>
      </c>
      <c r="E48" s="1" t="inlineStr">
        <is>
          <t>月額</t>
        </is>
      </c>
      <c r="F48" s="1" t="inlineStr">
        <is>
          <t>判断</t>
        </is>
      </c>
    </row>
    <row r="49" ht="22" customHeight="1">
      <c r="A49" s="23" t="n">
        <v>1</v>
      </c>
      <c r="B49" s="24">
        <f>IFERROR(INDEX('固定費を入力'!$A$2:$A$201,MATCH($A49,'固定費を入力'!$Q$2:$Q$201,0)),"")</f>
        <v/>
      </c>
      <c r="C49" s="25">
        <f>IFERROR(INDEX('固定費を入力'!$B$2:$B$201,MATCH($A49,'固定費を入力'!$Q$2:$Q$201,0)),"")</f>
        <v/>
      </c>
      <c r="D49" s="9">
        <f>IFERROR(INDEX('固定費を入力'!$F$2:$F$201,MATCH($A49,'固定費を入力'!$Q$2:$Q$201,0)),"")</f>
        <v/>
      </c>
      <c r="E49" s="9">
        <f>IFERROR(INDEX('固定費を入力'!$E$2:$E$201,MATCH($A49,'固定費を入力'!$Q$2:$Q$201,0)),"")</f>
        <v/>
      </c>
      <c r="F49" s="25">
        <f>IFERROR(INDEX('固定費を入力'!$J$2:$J$201,MATCH($A49,'固定費を入力'!$Q$2:$Q$201,0)),"")</f>
        <v/>
      </c>
    </row>
    <row r="50" ht="22" customHeight="1">
      <c r="A50" s="23" t="n">
        <v>2</v>
      </c>
      <c r="B50" s="24">
        <f>IFERROR(INDEX('固定費を入力'!$A$2:$A$201,MATCH($A50,'固定費を入力'!$Q$2:$Q$201,0)),"")</f>
        <v/>
      </c>
      <c r="C50" s="25">
        <f>IFERROR(INDEX('固定費を入力'!$B$2:$B$201,MATCH($A50,'固定費を入力'!$Q$2:$Q$201,0)),"")</f>
        <v/>
      </c>
      <c r="D50" s="9">
        <f>IFERROR(INDEX('固定費を入力'!$F$2:$F$201,MATCH($A50,'固定費を入力'!$Q$2:$Q$201,0)),"")</f>
        <v/>
      </c>
      <c r="E50" s="9">
        <f>IFERROR(INDEX('固定費を入力'!$E$2:$E$201,MATCH($A50,'固定費を入力'!$Q$2:$Q$201,0)),"")</f>
        <v/>
      </c>
      <c r="F50" s="25">
        <f>IFERROR(INDEX('固定費を入力'!$J$2:$J$201,MATCH($A50,'固定費を入力'!$Q$2:$Q$201,0)),"")</f>
        <v/>
      </c>
    </row>
    <row r="51" ht="22" customHeight="1">
      <c r="A51" s="23" t="n">
        <v>3</v>
      </c>
      <c r="B51" s="24">
        <f>IFERROR(INDEX('固定費を入力'!$A$2:$A$201,MATCH($A51,'固定費を入力'!$Q$2:$Q$201,0)),"")</f>
        <v/>
      </c>
      <c r="C51" s="25">
        <f>IFERROR(INDEX('固定費を入力'!$B$2:$B$201,MATCH($A51,'固定費を入力'!$Q$2:$Q$201,0)),"")</f>
        <v/>
      </c>
      <c r="D51" s="9">
        <f>IFERROR(INDEX('固定費を入力'!$F$2:$F$201,MATCH($A51,'固定費を入力'!$Q$2:$Q$201,0)),"")</f>
        <v/>
      </c>
      <c r="E51" s="9">
        <f>IFERROR(INDEX('固定費を入力'!$E$2:$E$201,MATCH($A51,'固定費を入力'!$Q$2:$Q$201,0)),"")</f>
        <v/>
      </c>
      <c r="F51" s="25">
        <f>IFERROR(INDEX('固定費を入力'!$J$2:$J$201,MATCH($A51,'固定費を入力'!$Q$2:$Q$201,0)),"")</f>
        <v/>
      </c>
    </row>
    <row r="52" ht="22" customHeight="1">
      <c r="A52" s="23" t="n">
        <v>4</v>
      </c>
      <c r="B52" s="24">
        <f>IFERROR(INDEX('固定費を入力'!$A$2:$A$201,MATCH($A52,'固定費を入力'!$Q$2:$Q$201,0)),"")</f>
        <v/>
      </c>
      <c r="C52" s="25">
        <f>IFERROR(INDEX('固定費を入力'!$B$2:$B$201,MATCH($A52,'固定費を入力'!$Q$2:$Q$201,0)),"")</f>
        <v/>
      </c>
      <c r="D52" s="9">
        <f>IFERROR(INDEX('固定費を入力'!$F$2:$F$201,MATCH($A52,'固定費を入力'!$Q$2:$Q$201,0)),"")</f>
        <v/>
      </c>
      <c r="E52" s="9">
        <f>IFERROR(INDEX('固定費を入力'!$E$2:$E$201,MATCH($A52,'固定費を入力'!$Q$2:$Q$201,0)),"")</f>
        <v/>
      </c>
      <c r="F52" s="25">
        <f>IFERROR(INDEX('固定費を入力'!$J$2:$J$201,MATCH($A52,'固定費を入力'!$Q$2:$Q$201,0)),"")</f>
        <v/>
      </c>
    </row>
    <row r="53" ht="22" customHeight="1">
      <c r="A53" s="23" t="n">
        <v>5</v>
      </c>
      <c r="B53" s="24">
        <f>IFERROR(INDEX('固定費を入力'!$A$2:$A$201,MATCH($A53,'固定費を入力'!$Q$2:$Q$201,0)),"")</f>
        <v/>
      </c>
      <c r="C53" s="25">
        <f>IFERROR(INDEX('固定費を入力'!$B$2:$B$201,MATCH($A53,'固定費を入力'!$Q$2:$Q$201,0)),"")</f>
        <v/>
      </c>
      <c r="D53" s="9">
        <f>IFERROR(INDEX('固定費を入力'!$F$2:$F$201,MATCH($A53,'固定費を入力'!$Q$2:$Q$201,0)),"")</f>
        <v/>
      </c>
      <c r="E53" s="9">
        <f>IFERROR(INDEX('固定費を入力'!$E$2:$E$201,MATCH($A53,'固定費を入力'!$Q$2:$Q$201,0)),"")</f>
        <v/>
      </c>
      <c r="F53" s="25">
        <f>IFERROR(INDEX('固定費を入力'!$J$2:$J$201,MATCH($A53,'固定費を入力'!$Q$2:$Q$201,0)),"")</f>
        <v/>
      </c>
    </row>
    <row r="54" ht="22" customHeight="1">
      <c r="A54" s="23" t="n">
        <v>6</v>
      </c>
      <c r="B54" s="24">
        <f>IFERROR(INDEX('固定費を入力'!$A$2:$A$201,MATCH($A54,'固定費を入力'!$Q$2:$Q$201,0)),"")</f>
        <v/>
      </c>
      <c r="C54" s="25">
        <f>IFERROR(INDEX('固定費を入力'!$B$2:$B$201,MATCH($A54,'固定費を入力'!$Q$2:$Q$201,0)),"")</f>
        <v/>
      </c>
      <c r="D54" s="9">
        <f>IFERROR(INDEX('固定費を入力'!$F$2:$F$201,MATCH($A54,'固定費を入力'!$Q$2:$Q$201,0)),"")</f>
        <v/>
      </c>
      <c r="E54" s="9">
        <f>IFERROR(INDEX('固定費を入力'!$E$2:$E$201,MATCH($A54,'固定費を入力'!$Q$2:$Q$201,0)),"")</f>
        <v/>
      </c>
      <c r="F54" s="25">
        <f>IFERROR(INDEX('固定費を入力'!$J$2:$J$201,MATCH($A54,'固定費を入力'!$Q$2:$Q$201,0)),"")</f>
        <v/>
      </c>
    </row>
    <row r="55" ht="22" customHeight="1">
      <c r="A55" s="23" t="n">
        <v>7</v>
      </c>
      <c r="B55" s="24">
        <f>IFERROR(INDEX('固定費を入力'!$A$2:$A$201,MATCH($A55,'固定費を入力'!$Q$2:$Q$201,0)),"")</f>
        <v/>
      </c>
      <c r="C55" s="25">
        <f>IFERROR(INDEX('固定費を入力'!$B$2:$B$201,MATCH($A55,'固定費を入力'!$Q$2:$Q$201,0)),"")</f>
        <v/>
      </c>
      <c r="D55" s="9">
        <f>IFERROR(INDEX('固定費を入力'!$F$2:$F$201,MATCH($A55,'固定費を入力'!$Q$2:$Q$201,0)),"")</f>
        <v/>
      </c>
      <c r="E55" s="9">
        <f>IFERROR(INDEX('固定費を入力'!$E$2:$E$201,MATCH($A55,'固定費を入力'!$Q$2:$Q$201,0)),"")</f>
        <v/>
      </c>
      <c r="F55" s="25">
        <f>IFERROR(INDEX('固定費を入力'!$J$2:$J$201,MATCH($A55,'固定費を入力'!$Q$2:$Q$201,0)),"")</f>
        <v/>
      </c>
    </row>
    <row r="56" ht="22" customHeight="1">
      <c r="A56" s="23" t="n">
        <v>8</v>
      </c>
      <c r="B56" s="24">
        <f>IFERROR(INDEX('固定費を入力'!$A$2:$A$201,MATCH($A56,'固定費を入力'!$Q$2:$Q$201,0)),"")</f>
        <v/>
      </c>
      <c r="C56" s="25">
        <f>IFERROR(INDEX('固定費を入力'!$B$2:$B$201,MATCH($A56,'固定費を入力'!$Q$2:$Q$201,0)),"")</f>
        <v/>
      </c>
      <c r="D56" s="9">
        <f>IFERROR(INDEX('固定費を入力'!$F$2:$F$201,MATCH($A56,'固定費を入力'!$Q$2:$Q$201,0)),"")</f>
        <v/>
      </c>
      <c r="E56" s="9">
        <f>IFERROR(INDEX('固定費を入力'!$E$2:$E$201,MATCH($A56,'固定費を入力'!$Q$2:$Q$201,0)),"")</f>
        <v/>
      </c>
      <c r="F56" s="25">
        <f>IFERROR(INDEX('固定費を入力'!$J$2:$J$201,MATCH($A56,'固定費を入力'!$Q$2:$Q$201,0)),"")</f>
        <v/>
      </c>
    </row>
    <row r="57" ht="22" customHeight="1">
      <c r="A57" s="23" t="n">
        <v>9</v>
      </c>
      <c r="B57" s="24">
        <f>IFERROR(INDEX('固定費を入力'!$A$2:$A$201,MATCH($A57,'固定費を入力'!$Q$2:$Q$201,0)),"")</f>
        <v/>
      </c>
      <c r="C57" s="25">
        <f>IFERROR(INDEX('固定費を入力'!$B$2:$B$201,MATCH($A57,'固定費を入力'!$Q$2:$Q$201,0)),"")</f>
        <v/>
      </c>
      <c r="D57" s="9">
        <f>IFERROR(INDEX('固定費を入力'!$F$2:$F$201,MATCH($A57,'固定費を入力'!$Q$2:$Q$201,0)),"")</f>
        <v/>
      </c>
      <c r="E57" s="9">
        <f>IFERROR(INDEX('固定費を入力'!$E$2:$E$201,MATCH($A57,'固定費を入力'!$Q$2:$Q$201,0)),"")</f>
        <v/>
      </c>
      <c r="F57" s="25">
        <f>IFERROR(INDEX('固定費を入力'!$J$2:$J$201,MATCH($A57,'固定費を入力'!$Q$2:$Q$201,0)),"")</f>
        <v/>
      </c>
    </row>
    <row r="58" ht="22" customHeight="1">
      <c r="A58" s="23" t="n">
        <v>10</v>
      </c>
      <c r="B58" s="24">
        <f>IFERROR(INDEX('固定費を入力'!$A$2:$A$201,MATCH($A58,'固定費を入力'!$Q$2:$Q$201,0)),"")</f>
        <v/>
      </c>
      <c r="C58" s="25">
        <f>IFERROR(INDEX('固定費を入力'!$B$2:$B$201,MATCH($A58,'固定費を入力'!$Q$2:$Q$201,0)),"")</f>
        <v/>
      </c>
      <c r="D58" s="9">
        <f>IFERROR(INDEX('固定費を入力'!$F$2:$F$201,MATCH($A58,'固定費を入力'!$Q$2:$Q$201,0)),"")</f>
        <v/>
      </c>
      <c r="E58" s="9">
        <f>IFERROR(INDEX('固定費を入力'!$E$2:$E$201,MATCH($A58,'固定費を入力'!$Q$2:$Q$201,0)),"")</f>
        <v/>
      </c>
      <c r="F58" s="25">
        <f>IFERROR(INDEX('固定費を入力'!$J$2:$J$201,MATCH($A58,'固定費を入力'!$Q$2:$Q$201,0)),"")</f>
        <v/>
      </c>
    </row>
    <row r="59" ht="10" customHeight="1"/>
    <row r="60" ht="26" customHeight="1">
      <c r="A60" s="13" t="inlineStr">
        <is>
          <t>⑤ 使用頻度べつ ─ 使っていないのに払っていないか</t>
        </is>
      </c>
    </row>
    <row r="61" ht="26" customHeight="1">
      <c r="A61" s="1" t="inlineStr">
        <is>
          <t>使用頻度</t>
        </is>
      </c>
      <c r="B61" s="1" t="inlineStr">
        <is>
          <t>件数</t>
        </is>
      </c>
      <c r="C61" s="1" t="inlineStr">
        <is>
          <t>月額</t>
        </is>
      </c>
      <c r="D61" s="1" t="inlineStr">
        <is>
          <t>年額</t>
        </is>
      </c>
      <c r="E61" s="1" t="inlineStr">
        <is>
          <t>年額の構成比</t>
        </is>
      </c>
    </row>
    <row r="62" ht="22" customHeight="1">
      <c r="A62" s="14" t="inlineStr">
        <is>
          <t>ほぼ毎日</t>
        </is>
      </c>
      <c r="B62" s="10">
        <f>COUNTIF('固定費を入力'!$I$2:$I$201,$A62)</f>
        <v/>
      </c>
      <c r="C62" s="9">
        <f>SUMIF('固定費を入力'!$I$2:$I$201,$A62,'固定費を入力'!$E$2:$E$201)</f>
        <v/>
      </c>
      <c r="D62" s="9">
        <f>SUMIF('固定費を入力'!$I$2:$I$201,$A62,'固定費を入力'!$F$2:$F$201)</f>
        <v/>
      </c>
      <c r="E62" s="17">
        <f>IF($B$7=0,"",D62/$B$7)</f>
        <v/>
      </c>
    </row>
    <row r="63" ht="22" customHeight="1">
      <c r="A63" s="14" t="inlineStr">
        <is>
          <t>週に数回</t>
        </is>
      </c>
      <c r="B63" s="10">
        <f>COUNTIF('固定費を入力'!$I$2:$I$201,$A63)</f>
        <v/>
      </c>
      <c r="C63" s="9">
        <f>SUMIF('固定費を入力'!$I$2:$I$201,$A63,'固定費を入力'!$E$2:$E$201)</f>
        <v/>
      </c>
      <c r="D63" s="9">
        <f>SUMIF('固定費を入力'!$I$2:$I$201,$A63,'固定費を入力'!$F$2:$F$201)</f>
        <v/>
      </c>
      <c r="E63" s="17">
        <f>IF($B$7=0,"",D63/$B$7)</f>
        <v/>
      </c>
    </row>
    <row r="64" ht="22" customHeight="1">
      <c r="A64" s="14" t="inlineStr">
        <is>
          <t>月に数回</t>
        </is>
      </c>
      <c r="B64" s="10">
        <f>COUNTIF('固定費を入力'!$I$2:$I$201,$A64)</f>
        <v/>
      </c>
      <c r="C64" s="9">
        <f>SUMIF('固定費を入力'!$I$2:$I$201,$A64,'固定費を入力'!$E$2:$E$201)</f>
        <v/>
      </c>
      <c r="D64" s="9">
        <f>SUMIF('固定費を入力'!$I$2:$I$201,$A64,'固定費を入力'!$F$2:$F$201)</f>
        <v/>
      </c>
      <c r="E64" s="17">
        <f>IF($B$7=0,"",D64/$B$7)</f>
        <v/>
      </c>
    </row>
    <row r="65" ht="22" customHeight="1">
      <c r="A65" s="14" t="inlineStr">
        <is>
          <t>ほぼ使っていない</t>
        </is>
      </c>
      <c r="B65" s="10">
        <f>COUNTIF('固定費を入力'!$I$2:$I$201,$A65)</f>
        <v/>
      </c>
      <c r="C65" s="9">
        <f>SUMIF('固定費を入力'!$I$2:$I$201,$A65,'固定費を入力'!$E$2:$E$201)</f>
        <v/>
      </c>
      <c r="D65" s="9">
        <f>SUMIF('固定費を入力'!$I$2:$I$201,$A65,'固定費を入力'!$F$2:$F$201)</f>
        <v/>
      </c>
      <c r="E65" s="17">
        <f>IF($B$7=0,"",D65/$B$7)</f>
        <v/>
      </c>
    </row>
    <row r="66" ht="10" customHeight="1"/>
    <row r="67" ht="26" customHeight="1">
      <c r="A67" s="13" t="inlineStr">
        <is>
          <t>⑥ 判断べつ ─ 見直しがどこまで進んだか</t>
        </is>
      </c>
    </row>
    <row r="68" ht="26" customHeight="1">
      <c r="A68" s="1" t="inlineStr">
        <is>
          <t>判断</t>
        </is>
      </c>
      <c r="B68" s="1" t="inlineStr">
        <is>
          <t>件数</t>
        </is>
      </c>
      <c r="C68" s="1" t="inlineStr">
        <is>
          <t>月額</t>
        </is>
      </c>
      <c r="D68" s="1" t="inlineStr">
        <is>
          <t>年額</t>
        </is>
      </c>
      <c r="E68" s="1" t="inlineStr">
        <is>
          <t>年額の構成比</t>
        </is>
      </c>
    </row>
    <row r="69" ht="22" customHeight="1">
      <c r="A69" s="14" t="inlineStr">
        <is>
          <t>継続</t>
        </is>
      </c>
      <c r="B69" s="10">
        <f>COUNTIF('固定費を入力'!$J$2:$J$201,$A69)</f>
        <v/>
      </c>
      <c r="C69" s="9">
        <f>SUMIF('固定費を入力'!$J$2:$J$201,$A69,'固定費を入力'!$E$2:$E$201)</f>
        <v/>
      </c>
      <c r="D69" s="9">
        <f>SUMIF('固定費を入力'!$J$2:$J$201,$A69,'固定費を入力'!$F$2:$F$201)</f>
        <v/>
      </c>
      <c r="E69" s="17">
        <f>IF($B$7=0,"",D69/$B$7)</f>
        <v/>
      </c>
    </row>
    <row r="70" ht="22" customHeight="1">
      <c r="A70" s="14" t="inlineStr">
        <is>
          <t>値下げ交渉</t>
        </is>
      </c>
      <c r="B70" s="10">
        <f>COUNTIF('固定費を入力'!$J$2:$J$201,$A70)</f>
        <v/>
      </c>
      <c r="C70" s="9">
        <f>SUMIF('固定費を入力'!$J$2:$J$201,$A70,'固定費を入力'!$E$2:$E$201)</f>
        <v/>
      </c>
      <c r="D70" s="9">
        <f>SUMIF('固定費を入力'!$J$2:$J$201,$A70,'固定費を入力'!$F$2:$F$201)</f>
        <v/>
      </c>
      <c r="E70" s="17">
        <f>IF($B$7=0,"",D70/$B$7)</f>
        <v/>
      </c>
    </row>
    <row r="71" ht="22" customHeight="1">
      <c r="A71" s="14" t="inlineStr">
        <is>
          <t>乗り換え</t>
        </is>
      </c>
      <c r="B71" s="10">
        <f>COUNTIF('固定費を入力'!$J$2:$J$201,$A71)</f>
        <v/>
      </c>
      <c r="C71" s="9">
        <f>SUMIF('固定費を入力'!$J$2:$J$201,$A71,'固定費を入力'!$E$2:$E$201)</f>
        <v/>
      </c>
      <c r="D71" s="9">
        <f>SUMIF('固定費を入力'!$J$2:$J$201,$A71,'固定費を入力'!$F$2:$F$201)</f>
        <v/>
      </c>
      <c r="E71" s="17">
        <f>IF($B$7=0,"",D71/$B$7)</f>
        <v/>
      </c>
    </row>
    <row r="72" ht="22" customHeight="1">
      <c r="A72" s="14" t="inlineStr">
        <is>
          <t>解約候補</t>
        </is>
      </c>
      <c r="B72" s="10">
        <f>COUNTIF('固定費を入力'!$J$2:$J$201,$A72)</f>
        <v/>
      </c>
      <c r="C72" s="9">
        <f>SUMIF('固定費を入力'!$J$2:$J$201,$A72,'固定費を入力'!$E$2:$E$201)</f>
        <v/>
      </c>
      <c r="D72" s="9">
        <f>SUMIF('固定費を入力'!$J$2:$J$201,$A72,'固定費を入力'!$F$2:$F$201)</f>
        <v/>
      </c>
      <c r="E72" s="17">
        <f>IF($B$7=0,"",D72/$B$7)</f>
        <v/>
      </c>
    </row>
    <row r="73" ht="22" customHeight="1">
      <c r="A73" s="14" t="inlineStr">
        <is>
          <t>解約済み</t>
        </is>
      </c>
      <c r="B73" s="10">
        <f>COUNTIF('固定費を入力'!$J$2:$J$201,$A73)</f>
        <v/>
      </c>
      <c r="C73" s="9">
        <f>SUMIF('固定費を入力'!$J$2:$J$201,$A73,'固定費を入力'!$E$2:$E$201)</f>
        <v/>
      </c>
      <c r="D73" s="9">
        <f>SUMIF('固定費を入力'!$J$2:$J$201,$A73,'固定費を入力'!$F$2:$F$201)</f>
        <v/>
      </c>
      <c r="E73" s="17">
        <f>IF($B$7=0,"",D73/$B$7)</f>
        <v/>
      </c>
    </row>
    <row r="74" ht="10" customHeight="1"/>
    <row r="75" ht="26" customHeight="1">
      <c r="A75" s="13" t="inlineStr">
        <is>
          <t>⑦ 支払い周期べつ ─ 年払いに寄せると得になることがあります</t>
        </is>
      </c>
    </row>
    <row r="76" ht="26" customHeight="1">
      <c r="A76" s="1" t="inlineStr">
        <is>
          <t>支払い周期</t>
        </is>
      </c>
      <c r="B76" s="1" t="inlineStr">
        <is>
          <t>件数</t>
        </is>
      </c>
      <c r="C76" s="1" t="inlineStr">
        <is>
          <t>年額</t>
        </is>
      </c>
      <c r="D76" s="1" t="inlineStr">
        <is>
          <t>年額の構成比</t>
        </is>
      </c>
    </row>
    <row r="77" ht="22" customHeight="1">
      <c r="A77" s="14" t="inlineStr">
        <is>
          <t>毎月</t>
        </is>
      </c>
      <c r="B77" s="10">
        <f>COUNTIF('固定費を入力'!$D$2:$D$201,$A77)</f>
        <v/>
      </c>
      <c r="C77" s="9">
        <f>SUMIF('固定費を入力'!$D$2:$D$201,$A77,'固定費を入力'!$F$2:$F$201)</f>
        <v/>
      </c>
      <c r="D77" s="17">
        <f>IF($B$7=0,"",C77/$B$7)</f>
        <v/>
      </c>
    </row>
    <row r="78" ht="22" customHeight="1">
      <c r="A78" s="14" t="inlineStr">
        <is>
          <t>2か月ごと</t>
        </is>
      </c>
      <c r="B78" s="10">
        <f>COUNTIF('固定費を入力'!$D$2:$D$201,$A78)</f>
        <v/>
      </c>
      <c r="C78" s="9">
        <f>SUMIF('固定費を入力'!$D$2:$D$201,$A78,'固定費を入力'!$F$2:$F$201)</f>
        <v/>
      </c>
      <c r="D78" s="17">
        <f>IF($B$7=0,"",C78/$B$7)</f>
        <v/>
      </c>
    </row>
    <row r="79" ht="22" customHeight="1">
      <c r="A79" s="14" t="inlineStr">
        <is>
          <t>3か月ごと</t>
        </is>
      </c>
      <c r="B79" s="10">
        <f>COUNTIF('固定費を入力'!$D$2:$D$201,$A79)</f>
        <v/>
      </c>
      <c r="C79" s="9">
        <f>SUMIF('固定費を入力'!$D$2:$D$201,$A79,'固定費を入力'!$F$2:$F$201)</f>
        <v/>
      </c>
      <c r="D79" s="17">
        <f>IF($B$7=0,"",C79/$B$7)</f>
        <v/>
      </c>
    </row>
    <row r="80" ht="22" customHeight="1">
      <c r="A80" s="14" t="inlineStr">
        <is>
          <t>半年ごと</t>
        </is>
      </c>
      <c r="B80" s="10">
        <f>COUNTIF('固定費を入力'!$D$2:$D$201,$A80)</f>
        <v/>
      </c>
      <c r="C80" s="9">
        <f>SUMIF('固定費を入力'!$D$2:$D$201,$A80,'固定費を入力'!$F$2:$F$201)</f>
        <v/>
      </c>
      <c r="D80" s="17">
        <f>IF($B$7=0,"",C80/$B$7)</f>
        <v/>
      </c>
    </row>
    <row r="81" ht="22" customHeight="1">
      <c r="A81" s="14" t="inlineStr">
        <is>
          <t>毎年</t>
        </is>
      </c>
      <c r="B81" s="10">
        <f>COUNTIF('固定費を入力'!$D$2:$D$201,$A81)</f>
        <v/>
      </c>
      <c r="C81" s="9">
        <f>SUMIF('固定費を入力'!$D$2:$D$201,$A81,'固定費を入力'!$F$2:$F$201)</f>
        <v/>
      </c>
      <c r="D81" s="17">
        <f>IF($B$7=0,"",C81/$B$7)</f>
        <v/>
      </c>
    </row>
    <row r="82" ht="10" customHeight="1"/>
    <row r="83" ht="22" customHeight="1">
      <c r="A83" s="12" t="inlineStr">
        <is>
          <t>このテンプレートは自由に使ってかまいません。改変・再配布も可です。</t>
        </is>
      </c>
    </row>
    <row r="84" ht="22" customHeight="1">
      <c r="A84" s="12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A18:H18"/>
    <mergeCell ref="A75:D75"/>
    <mergeCell ref="A47:F47"/>
    <mergeCell ref="A60:E60"/>
    <mergeCell ref="A4:F4"/>
    <mergeCell ref="A31:E31"/>
    <mergeCell ref="A67:E67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40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4" customWidth="1" min="1" max="1"/>
  </cols>
  <sheetData>
    <row r="1" ht="30" customHeight="1">
      <c r="A1" s="11" t="inlineStr">
        <is>
          <t>固定費の棚卸し表 ─ 使い方と注意</t>
        </is>
      </c>
    </row>
    <row r="2" ht="22" customHeight="1">
      <c r="A2" s="26" t="inlineStr">
        <is>
          <t>サブスクや固定費を1行ずつ記録して、年額に換算し、やめる・残すを決めるための表です。</t>
        </is>
      </c>
    </row>
    <row r="3" ht="10" customHeight="1">
      <c r="A3" s="26" t="n"/>
    </row>
    <row r="4" ht="26" customHeight="1">
      <c r="A4" s="13" t="inlineStr">
        <is>
          <t>シートの構成</t>
        </is>
      </c>
    </row>
    <row r="5" ht="22" customHeight="1">
      <c r="A5" s="26" t="inlineStr">
        <is>
          <t>① 固定費を入力 … サブスクや固定費を1行ずつ記録します。入力はここだけです。</t>
        </is>
      </c>
    </row>
    <row r="6" ht="22" customHeight="1">
      <c r="A6" s="26" t="inlineStr">
        <is>
          <t>② 集計を見る … 入力した内容が自動で集計され、グラフも更新されます。</t>
        </is>
      </c>
    </row>
    <row r="7" ht="22" customHeight="1">
      <c r="A7" s="26" t="inlineStr">
        <is>
          <t>③ 使い方と注意 … このシートです。</t>
        </is>
      </c>
    </row>
    <row r="8" ht="10" customHeight="1">
      <c r="A8" s="26" t="n"/>
    </row>
    <row r="9" ht="26" customHeight="1">
      <c r="A9" s="13" t="inlineStr">
        <is>
          <t>入力のしかた</t>
        </is>
      </c>
    </row>
    <row r="10" ht="22" customHeight="1">
      <c r="A10" s="26" t="inlineStr">
        <is>
          <t>1. 「固定費を入力」のA列から、サービス名・費目・支払額・支払い周期を入れます。</t>
        </is>
      </c>
    </row>
    <row r="11" ht="22" customHeight="1">
      <c r="A11" s="26" t="inlineStr">
        <is>
          <t>2. 薄い黄色のセルが入力欄です。見出しが明るい紺で文字が灰色の列は数式なので触りません。</t>
        </is>
      </c>
    </row>
    <row r="12" ht="22" customHeight="1">
      <c r="A12" s="26" t="inlineStr">
        <is>
          <t>3. 費目・支払い周期・支払方法・使用頻度・判断は、セルを選ぶとプルダウンが出ます。</t>
        </is>
      </c>
    </row>
    <row r="13" ht="22" customHeight="1">
      <c r="A13" s="26" t="inlineStr">
        <is>
          <t>4. 支払額は「1回に払う額」を入れます。年払い13,200円なら13200と入れます。</t>
        </is>
      </c>
    </row>
    <row r="14" ht="22" customHeight="1">
      <c r="A14" s="26" t="inlineStr">
        <is>
          <t>5. 支払い周期を選ぶと、月額換算と年額換算が自動で出ます。</t>
        </is>
      </c>
    </row>
    <row r="15" ht="22" customHeight="1">
      <c r="A15" s="26" t="inlineStr">
        <is>
          <t>6. 次回更新日を入れると、半年払い・毎年払いが②の③表(月ごとの発生額)に反映されます。</t>
        </is>
      </c>
    </row>
    <row r="16" ht="22" customHeight="1">
      <c r="A16" s="26" t="inlineStr">
        <is>
          <t>7. 判断を「解約済み」にすると、その行は月額0として集計から外れます(記録は残ります)。</t>
        </is>
      </c>
    </row>
    <row r="17" ht="22" customHeight="1">
      <c r="A17" s="26" t="inlineStr">
        <is>
          <t>8. 2行目から7行目はサンプルです。中身を消してから自分の固定費を入れてください。</t>
        </is>
      </c>
    </row>
    <row r="18" ht="22" customHeight="1">
      <c r="A18" s="26" t="inlineStr">
        <is>
          <t>9. 見出し行にフィルタが付いています。年額順位の列で並べ替えると高い順に見られます。</t>
        </is>
      </c>
    </row>
    <row r="19" ht="10" customHeight="1">
      <c r="A19" s="26" t="n"/>
    </row>
    <row r="20" ht="26" customHeight="1">
      <c r="A20" s="13" t="inlineStr">
        <is>
          <t>集計シートの読み方</t>
        </is>
      </c>
    </row>
    <row r="21" ht="22" customHeight="1">
      <c r="A21" s="26" t="inlineStr">
        <is>
          <t>・① 全体のまとめ … 月額合計・年額合計・予算との差・1日あたりの固定費が出ます。</t>
        </is>
      </c>
    </row>
    <row r="22" ht="22" customHeight="1">
      <c r="A22" s="26" t="inlineStr">
        <is>
          <t>・② 費目別 … 月予算(薄い黄色)を入れると、実績との差・構成比・順位が出ます。</t>
        </is>
      </c>
    </row>
    <row r="23" ht="22" customHeight="1">
      <c r="A23" s="26" t="inlineStr">
        <is>
          <t>・グラフ「費目別 予算と実績」 … どの費目が予算を超えているか一目で分かります。</t>
        </is>
      </c>
    </row>
    <row r="24" ht="22" customHeight="1">
      <c r="A24" s="26" t="inlineStr">
        <is>
          <t>・③ 月ごとの支払い発生額 … 年払いが重なる月の山が分かり、引き落としに備えられます。</t>
        </is>
      </c>
    </row>
    <row r="25" ht="22" customHeight="1">
      <c r="A25" s="26" t="inlineStr">
        <is>
          <t>・グラフ「月ごとの支払い発生額」 … 1年の推移を折れ線で見ます。年の合計は年額合計と一致します。</t>
        </is>
      </c>
    </row>
    <row r="26" ht="22" customHeight="1">
      <c r="A26" s="26" t="inlineStr">
        <is>
          <t>・④ 年額の高い順 上位10 … 金額の大きい順に並びます。削減の効果が大きい順です。</t>
        </is>
      </c>
    </row>
    <row r="27" ht="22" customHeight="1">
      <c r="A27" s="26" t="inlineStr">
        <is>
          <t>・⑤ 使用頻度べつ … 「ほぼ使っていない」の年額が、いちばん手を付けやすい削減先です。</t>
        </is>
      </c>
    </row>
    <row r="28" ht="22" customHeight="1">
      <c r="A28" s="26" t="inlineStr">
        <is>
          <t>・⑥ 判断べつ … 見直しがどこまで進んだか、解約済みの年額で効果が分かります。</t>
        </is>
      </c>
    </row>
    <row r="29" ht="22" customHeight="1">
      <c r="A29" s="26" t="inlineStr">
        <is>
          <t>・⑦ 支払い周期べつ … 年払いに寄せると割安になる契約があるので、周期も見直します。</t>
        </is>
      </c>
    </row>
    <row r="30" ht="10" customHeight="1">
      <c r="A30" s="26" t="n"/>
    </row>
    <row r="31" ht="26" customHeight="1">
      <c r="A31" s="13" t="inlineStr">
        <is>
          <t>注意</t>
        </is>
      </c>
    </row>
    <row r="32" ht="22" customHeight="1">
      <c r="A32" s="26" t="inlineStr">
        <is>
          <t>・灰色の文字の列には数式が入っています。消すと集計とグラフが止まります。</t>
        </is>
      </c>
    </row>
    <row r="33" ht="22" customHeight="1">
      <c r="A33" s="26" t="inlineStr">
        <is>
          <t>・入力行は2行目から201行目まで(200件)です。行を挿入すると数式が入らないので注意します。</t>
        </is>
      </c>
    </row>
    <row r="34" ht="22" customHeight="1">
      <c r="A34" s="26" t="inlineStr">
        <is>
          <t>・金額は税込など同じ基準でそろえると比べやすくなります。</t>
        </is>
      </c>
    </row>
    <row r="35" ht="22" customHeight="1">
      <c r="A35" s="26" t="inlineStr">
        <is>
          <t>・2か月ごと・3か月ごとの払いは、月ごとの発生額ではならして表示しています。</t>
        </is>
      </c>
    </row>
    <row r="36" ht="22" customHeight="1">
      <c r="A36" s="26" t="inlineStr">
        <is>
          <t>・解約するときは、違約金・更新月・データの持ち出しを先に確認してください。</t>
        </is>
      </c>
    </row>
    <row r="37" ht="10" customHeight="1">
      <c r="A37" s="26" t="n"/>
    </row>
    <row r="38" ht="26" customHeight="1">
      <c r="A38" s="13" t="inlineStr">
        <is>
          <t>このファイルについて</t>
        </is>
      </c>
    </row>
    <row r="39" ht="22" customHeight="1">
      <c r="A39" s="26" t="inlineStr">
        <is>
          <t>このテンプレートは自由に使ってかまいません。改変・再配布も可です。</t>
        </is>
      </c>
    </row>
    <row r="40" ht="22" customHeight="1">
      <c r="A40" s="26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2026-10-03T21:27:04Z</dcterms:created>
  <dcterms:modified xmlns:dcterms="http://purl.org/dc/terms/" xmlns:xsi="http://www.w3.org/2001/XMLSchema-instance" xsi:type="dcterms:W3CDTF">2026-10-03T21:27:04Z</dcterms:modified>
</cp:coreProperties>
</file>