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勤怠を入力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'勤怠を入力'!$A$4:$M$204</definedName>
    <definedName name="_xlnm.Print_Titles" localSheetId="0">'勤怠を入力'!$1:$4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yyyy/m/d"/>
    <numFmt numFmtId="166" formatCode="0.0%"/>
    <numFmt numFmtId="167" formatCode="yyyy&quot;年&quot;m&quot;月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3864"/>
      <sz val="11"/>
    </font>
    <font>
      <name val="游ゴシック"/>
      <color rgb="00000000"/>
      <sz val="11"/>
    </font>
    <font>
      <name val="游ゴシック"/>
      <b val="1"/>
      <color rgb="00FFFFFF"/>
      <sz val="11"/>
    </font>
    <font>
      <name val="游ゴシック"/>
      <color rgb="001F4E79"/>
      <sz val="11"/>
    </font>
    <font>
      <name val="游ゴシック"/>
      <b val="1"/>
      <color rgb="001F3864"/>
      <sz val="20"/>
    </font>
    <font>
      <name val="游ゴシック"/>
      <color rgb="0044546A"/>
      <sz val="11"/>
    </font>
    <font>
      <name val="游ゴシック"/>
      <b val="1"/>
      <color rgb="00000000"/>
      <sz val="11"/>
    </font>
    <font>
      <name val="游ゴシック"/>
      <color rgb="00333333"/>
      <sz val="11"/>
    </font>
  </fonts>
  <fills count="7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FFFFFF"/>
      </patternFill>
    </fill>
    <fill>
      <patternFill patternType="solid">
        <fgColor rgb="00F7F8FA"/>
      </patternFill>
    </fill>
    <fill>
      <patternFill patternType="solid">
        <fgColor rgb="00DCE6F1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164" fontId="2" fillId="2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20" fontId="2" fillId="2" borderId="1" applyAlignment="1" pivotButton="0" quotePrefix="0" xfId="0">
      <alignment horizontal="right" vertical="center"/>
    </xf>
    <xf numFmtId="3" fontId="2" fillId="2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1" fontId="2" fillId="2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1" fillId="6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3" fontId="1" fillId="6" borderId="1" applyAlignment="1" pivotButton="0" quotePrefix="0" xfId="0">
      <alignment horizontal="right" vertical="center"/>
    </xf>
    <xf numFmtId="2" fontId="1" fillId="6" borderId="1" applyAlignment="1" pivotButton="0" quotePrefix="0" xfId="0">
      <alignment horizontal="right" vertical="center"/>
    </xf>
    <xf numFmtId="166" fontId="1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0" fontId="2" fillId="4" borderId="0" applyAlignment="1" pivotButton="0" quotePrefix="0" xfId="0">
      <alignment horizontal="left" vertical="center"/>
    </xf>
    <xf numFmtId="167" fontId="4" fillId="5" borderId="1" applyAlignment="1" pivotButton="0" quotePrefix="0" xfId="0">
      <alignment horizontal="center" vertical="center"/>
    </xf>
    <xf numFmtId="0" fontId="2" fillId="5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164" fontId="2" fillId="2" borderId="1" applyAlignment="1" applyProtection="1" pivotButton="0" quotePrefix="0" xfId="0">
      <alignment horizontal="right" vertical="center"/>
      <protection locked="0" hidden="0"/>
    </xf>
    <xf numFmtId="0" fontId="2" fillId="2" borderId="1" applyAlignment="1" applyProtection="1" pivotButton="0" quotePrefix="0" xfId="0">
      <alignment horizontal="left" vertical="center"/>
      <protection locked="0" hidden="0"/>
    </xf>
    <xf numFmtId="165" fontId="2" fillId="2" borderId="1" applyAlignment="1" applyProtection="1" pivotButton="0" quotePrefix="0" xfId="0">
      <alignment horizontal="right" vertical="center"/>
      <protection locked="0" hidden="0"/>
    </xf>
    <xf numFmtId="0" fontId="2" fillId="2" borderId="1" applyAlignment="1" applyProtection="1" pivotButton="0" quotePrefix="0" xfId="0">
      <alignment horizontal="center" vertical="center"/>
      <protection locked="0" hidden="0"/>
    </xf>
    <xf numFmtId="20" fontId="2" fillId="2" borderId="1" applyAlignment="1" applyProtection="1" pivotButton="0" quotePrefix="0" xfId="0">
      <alignment horizontal="right" vertical="center"/>
      <protection locked="0" hidden="0"/>
    </xf>
    <xf numFmtId="3" fontId="2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月別の推移（総労働時間・法定外残業）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'集計を見る'!C39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'集計を見る'!$A$40:$A$51</f>
            </numRef>
          </cat>
          <val>
            <numRef>
              <f>'集計を見る'!$C$40:$C$51</f>
            </numRef>
          </val>
        </ser>
        <ser>
          <idx val="1"/>
          <order val="1"/>
          <tx>
            <strRef>
              <f>'集計を見る'!E39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'集計を見る'!$A$40:$A$51</f>
            </numRef>
          </cat>
          <val>
            <numRef>
              <f>'集計を見る'!$E$40:$E$51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時間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従業員別の残業合計（時間）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'集計を見る'!H25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'集計を見る'!$A$26:$A$35</f>
            </numRef>
          </cat>
          <val>
            <numRef>
              <f>'集計を見る'!$H$26:$H$35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11</col>
      <colOff>0</colOff>
      <row>8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27</row>
      <rowOff>0</rowOff>
    </from>
    <ext cx="612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M204"/>
  <sheetViews>
    <sheetView showGridLines="0" tabSelected="1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9" customWidth="1" min="3" max="3"/>
    <col width="12" customWidth="1" min="4" max="4"/>
    <col width="9" customWidth="1" min="5" max="5"/>
    <col width="9" customWidth="1" min="6" max="6"/>
    <col width="10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28" customWidth="1" min="13" max="13"/>
  </cols>
  <sheetData>
    <row r="1" ht="22" customHeight="1">
      <c r="A1" s="1" t="inlineStr">
        <is>
          <t>所定労働時間（1日・時間）</t>
        </is>
      </c>
      <c r="B1" s="42" t="n">
        <v>8</v>
      </c>
    </row>
    <row r="2" ht="22" customHeight="1">
      <c r="A2" s="1" t="inlineStr">
        <is>
          <t>事業所名</t>
        </is>
      </c>
      <c r="B2" s="43" t="inlineStr"/>
    </row>
    <row r="3" ht="10" customHeight="1"/>
    <row r="4" ht="26" customHeight="1">
      <c r="A4" s="4" t="inlineStr">
        <is>
          <t>日付</t>
        </is>
      </c>
      <c r="B4" s="4" t="inlineStr">
        <is>
          <t>氏名</t>
        </is>
      </c>
      <c r="C4" s="4" t="inlineStr">
        <is>
          <t>曜日(自動)</t>
        </is>
      </c>
      <c r="D4" s="4" t="inlineStr">
        <is>
          <t>区分</t>
        </is>
      </c>
      <c r="E4" s="4" t="inlineStr">
        <is>
          <t>始業</t>
        </is>
      </c>
      <c r="F4" s="4" t="inlineStr">
        <is>
          <t>終業</t>
        </is>
      </c>
      <c r="G4" s="4" t="inlineStr">
        <is>
          <t>休憩(分)</t>
        </is>
      </c>
      <c r="H4" s="4" t="inlineStr">
        <is>
          <t>実労働時間(自動)</t>
        </is>
      </c>
      <c r="I4" s="4" t="inlineStr">
        <is>
          <t>法定内残業(自動)</t>
        </is>
      </c>
      <c r="J4" s="4" t="inlineStr">
        <is>
          <t>法定外残業(自動)</t>
        </is>
      </c>
      <c r="K4" s="4" t="inlineStr">
        <is>
          <t>深夜労働(自動)</t>
        </is>
      </c>
      <c r="L4" s="4" t="inlineStr">
        <is>
          <t>休日労働(自動)</t>
        </is>
      </c>
      <c r="M4" s="4" t="inlineStr">
        <is>
          <t>備考</t>
        </is>
      </c>
    </row>
    <row r="5" ht="22" customHeight="1">
      <c r="A5" s="44" t="n"/>
      <c r="B5" s="43" t="n"/>
      <c r="C5" s="6">
        <f>IF($A5="","",TEXT($A5,"aaa"))</f>
        <v/>
      </c>
      <c r="D5" s="45" t="n"/>
      <c r="E5" s="46" t="n"/>
      <c r="F5" s="46" t="n"/>
      <c r="G5" s="47" t="n"/>
      <c r="H5" s="10">
        <f>IF(OR($E5="",$F5=""),"",ROUND(MAX(0,(IF($F5&lt;$E5,$F5+1,$F5)-$E5)*24-$G5/60),2))</f>
        <v/>
      </c>
      <c r="I5" s="10">
        <f>IF($H5="","",IF($D5="法定休日",0,ROUND(MAX(0,MIN($H5,8)-$B$1),2)))</f>
        <v/>
      </c>
      <c r="J5" s="10">
        <f>IF($H5="","",IF($D5="法定休日",0,ROUND(MAX(0,$H5-8),2)))</f>
        <v/>
      </c>
      <c r="K5" s="10">
        <f>IF(OR($E5="",$F5=""),"",ROUND((MAX(0,MIN(IF($F5&lt;$E5,$F5+1,$F5),29/24)-MAX($E5,22/24))+MAX(0,MIN(IF($F5&lt;$E5,$F5+1,$F5),5/24)-$E5))*24,2))</f>
        <v/>
      </c>
      <c r="L5" s="10">
        <f>IF($H5="","",IF($D5="法定休日",$H5,0))</f>
        <v/>
      </c>
      <c r="M5" s="43" t="n"/>
    </row>
    <row r="6" ht="22" customHeight="1">
      <c r="A6" s="44" t="n"/>
      <c r="B6" s="43" t="n"/>
      <c r="C6" s="11">
        <f>IF($A6="","",TEXT($A6,"aaa"))</f>
        <v/>
      </c>
      <c r="D6" s="45" t="n"/>
      <c r="E6" s="46" t="n"/>
      <c r="F6" s="46" t="n"/>
      <c r="G6" s="47" t="n"/>
      <c r="H6" s="12">
        <f>IF(OR($E6="",$F6=""),"",ROUND(MAX(0,(IF($F6&lt;$E6,$F6+1,$F6)-$E6)*24-$G6/60),2))</f>
        <v/>
      </c>
      <c r="I6" s="12">
        <f>IF($H6="","",IF($D6="法定休日",0,ROUND(MAX(0,MIN($H6,8)-$B$1),2)))</f>
        <v/>
      </c>
      <c r="J6" s="12">
        <f>IF($H6="","",IF($D6="法定休日",0,ROUND(MAX(0,$H6-8),2)))</f>
        <v/>
      </c>
      <c r="K6" s="12">
        <f>IF(OR($E6="",$F6=""),"",ROUND((MAX(0,MIN(IF($F6&lt;$E6,$F6+1,$F6),29/24)-MAX($E6,22/24))+MAX(0,MIN(IF($F6&lt;$E6,$F6+1,$F6),5/24)-$E6))*24,2))</f>
        <v/>
      </c>
      <c r="L6" s="12">
        <f>IF($H6="","",IF($D6="法定休日",$H6,0))</f>
        <v/>
      </c>
      <c r="M6" s="43" t="n"/>
    </row>
    <row r="7" ht="22" customHeight="1">
      <c r="A7" s="44" t="n"/>
      <c r="B7" s="43" t="n"/>
      <c r="C7" s="6">
        <f>IF($A7="","",TEXT($A7,"aaa"))</f>
        <v/>
      </c>
      <c r="D7" s="45" t="n"/>
      <c r="E7" s="46" t="n"/>
      <c r="F7" s="46" t="n"/>
      <c r="G7" s="47" t="n"/>
      <c r="H7" s="10">
        <f>IF(OR($E7="",$F7=""),"",ROUND(MAX(0,(IF($F7&lt;$E7,$F7+1,$F7)-$E7)*24-$G7/60),2))</f>
        <v/>
      </c>
      <c r="I7" s="10">
        <f>IF($H7="","",IF($D7="法定休日",0,ROUND(MAX(0,MIN($H7,8)-$B$1),2)))</f>
        <v/>
      </c>
      <c r="J7" s="10">
        <f>IF($H7="","",IF($D7="法定休日",0,ROUND(MAX(0,$H7-8),2)))</f>
        <v/>
      </c>
      <c r="K7" s="10">
        <f>IF(OR($E7="",$F7=""),"",ROUND((MAX(0,MIN(IF($F7&lt;$E7,$F7+1,$F7),29/24)-MAX($E7,22/24))+MAX(0,MIN(IF($F7&lt;$E7,$F7+1,$F7),5/24)-$E7))*24,2))</f>
        <v/>
      </c>
      <c r="L7" s="10">
        <f>IF($H7="","",IF($D7="法定休日",$H7,0))</f>
        <v/>
      </c>
      <c r="M7" s="43" t="n"/>
    </row>
    <row r="8" ht="22" customHeight="1">
      <c r="A8" s="44" t="n"/>
      <c r="B8" s="43" t="n"/>
      <c r="C8" s="11">
        <f>IF($A8="","",TEXT($A8,"aaa"))</f>
        <v/>
      </c>
      <c r="D8" s="45" t="n"/>
      <c r="E8" s="46" t="n"/>
      <c r="F8" s="46" t="n"/>
      <c r="G8" s="47" t="n"/>
      <c r="H8" s="12">
        <f>IF(OR($E8="",$F8=""),"",ROUND(MAX(0,(IF($F8&lt;$E8,$F8+1,$F8)-$E8)*24-$G8/60),2))</f>
        <v/>
      </c>
      <c r="I8" s="12">
        <f>IF($H8="","",IF($D8="法定休日",0,ROUND(MAX(0,MIN($H8,8)-$B$1),2)))</f>
        <v/>
      </c>
      <c r="J8" s="12">
        <f>IF($H8="","",IF($D8="法定休日",0,ROUND(MAX(0,$H8-8),2)))</f>
        <v/>
      </c>
      <c r="K8" s="12">
        <f>IF(OR($E8="",$F8=""),"",ROUND((MAX(0,MIN(IF($F8&lt;$E8,$F8+1,$F8),29/24)-MAX($E8,22/24))+MAX(0,MIN(IF($F8&lt;$E8,$F8+1,$F8),5/24)-$E8))*24,2))</f>
        <v/>
      </c>
      <c r="L8" s="12">
        <f>IF($H8="","",IF($D8="法定休日",$H8,0))</f>
        <v/>
      </c>
      <c r="M8" s="43" t="n"/>
    </row>
    <row r="9" ht="22" customHeight="1">
      <c r="A9" s="44" t="n"/>
      <c r="B9" s="43" t="n"/>
      <c r="C9" s="6">
        <f>IF($A9="","",TEXT($A9,"aaa"))</f>
        <v/>
      </c>
      <c r="D9" s="45" t="n"/>
      <c r="E9" s="46" t="n"/>
      <c r="F9" s="46" t="n"/>
      <c r="G9" s="47" t="n"/>
      <c r="H9" s="10">
        <f>IF(OR($E9="",$F9=""),"",ROUND(MAX(0,(IF($F9&lt;$E9,$F9+1,$F9)-$E9)*24-$G9/60),2))</f>
        <v/>
      </c>
      <c r="I9" s="10">
        <f>IF($H9="","",IF($D9="法定休日",0,ROUND(MAX(0,MIN($H9,8)-$B$1),2)))</f>
        <v/>
      </c>
      <c r="J9" s="10">
        <f>IF($H9="","",IF($D9="法定休日",0,ROUND(MAX(0,$H9-8),2)))</f>
        <v/>
      </c>
      <c r="K9" s="10">
        <f>IF(OR($E9="",$F9=""),"",ROUND((MAX(0,MIN(IF($F9&lt;$E9,$F9+1,$F9),29/24)-MAX($E9,22/24))+MAX(0,MIN(IF($F9&lt;$E9,$F9+1,$F9),5/24)-$E9))*24,2))</f>
        <v/>
      </c>
      <c r="L9" s="10">
        <f>IF($H9="","",IF($D9="法定休日",$H9,0))</f>
        <v/>
      </c>
      <c r="M9" s="43" t="n"/>
    </row>
    <row r="10" ht="22" customHeight="1">
      <c r="A10" s="44" t="n"/>
      <c r="B10" s="43" t="n"/>
      <c r="C10" s="11">
        <f>IF($A10="","",TEXT($A10,"aaa"))</f>
        <v/>
      </c>
      <c r="D10" s="45" t="n"/>
      <c r="E10" s="46" t="n"/>
      <c r="F10" s="46" t="n"/>
      <c r="G10" s="47" t="n"/>
      <c r="H10" s="12">
        <f>IF(OR($E10="",$F10=""),"",ROUND(MAX(0,(IF($F10&lt;$E10,$F10+1,$F10)-$E10)*24-$G10/60),2))</f>
        <v/>
      </c>
      <c r="I10" s="12">
        <f>IF($H10="","",IF($D10="法定休日",0,ROUND(MAX(0,MIN($H10,8)-$B$1),2)))</f>
        <v/>
      </c>
      <c r="J10" s="12">
        <f>IF($H10="","",IF($D10="法定休日",0,ROUND(MAX(0,$H10-8),2)))</f>
        <v/>
      </c>
      <c r="K10" s="12">
        <f>IF(OR($E10="",$F10=""),"",ROUND((MAX(0,MIN(IF($F10&lt;$E10,$F10+1,$F10),29/24)-MAX($E10,22/24))+MAX(0,MIN(IF($F10&lt;$E10,$F10+1,$F10),5/24)-$E10))*24,2))</f>
        <v/>
      </c>
      <c r="L10" s="12">
        <f>IF($H10="","",IF($D10="法定休日",$H10,0))</f>
        <v/>
      </c>
      <c r="M10" s="43" t="n"/>
    </row>
    <row r="11" ht="22" customHeight="1">
      <c r="A11" s="44" t="n"/>
      <c r="B11" s="43" t="n"/>
      <c r="C11" s="6">
        <f>IF($A11="","",TEXT($A11,"aaa"))</f>
        <v/>
      </c>
      <c r="D11" s="45" t="n"/>
      <c r="E11" s="46" t="n"/>
      <c r="F11" s="46" t="n"/>
      <c r="G11" s="47" t="n"/>
      <c r="H11" s="10">
        <f>IF(OR($E11="",$F11=""),"",ROUND(MAX(0,(IF($F11&lt;$E11,$F11+1,$F11)-$E11)*24-$G11/60),2))</f>
        <v/>
      </c>
      <c r="I11" s="10">
        <f>IF($H11="","",IF($D11="法定休日",0,ROUND(MAX(0,MIN($H11,8)-$B$1),2)))</f>
        <v/>
      </c>
      <c r="J11" s="10">
        <f>IF($H11="","",IF($D11="法定休日",0,ROUND(MAX(0,$H11-8),2)))</f>
        <v/>
      </c>
      <c r="K11" s="10">
        <f>IF(OR($E11="",$F11=""),"",ROUND((MAX(0,MIN(IF($F11&lt;$E11,$F11+1,$F11),29/24)-MAX($E11,22/24))+MAX(0,MIN(IF($F11&lt;$E11,$F11+1,$F11),5/24)-$E11))*24,2))</f>
        <v/>
      </c>
      <c r="L11" s="10">
        <f>IF($H11="","",IF($D11="法定休日",$H11,0))</f>
        <v/>
      </c>
      <c r="M11" s="43" t="n"/>
    </row>
    <row r="12" ht="22" customHeight="1">
      <c r="A12" s="44" t="n"/>
      <c r="B12" s="43" t="n"/>
      <c r="C12" s="11">
        <f>IF($A12="","",TEXT($A12,"aaa"))</f>
        <v/>
      </c>
      <c r="D12" s="45" t="n"/>
      <c r="E12" s="46" t="n"/>
      <c r="F12" s="46" t="n"/>
      <c r="G12" s="47" t="n"/>
      <c r="H12" s="12">
        <f>IF(OR($E12="",$F12=""),"",ROUND(MAX(0,(IF($F12&lt;$E12,$F12+1,$F12)-$E12)*24-$G12/60),2))</f>
        <v/>
      </c>
      <c r="I12" s="12">
        <f>IF($H12="","",IF($D12="法定休日",0,ROUND(MAX(0,MIN($H12,8)-$B$1),2)))</f>
        <v/>
      </c>
      <c r="J12" s="12">
        <f>IF($H12="","",IF($D12="法定休日",0,ROUND(MAX(0,$H12-8),2)))</f>
        <v/>
      </c>
      <c r="K12" s="12">
        <f>IF(OR($E12="",$F12=""),"",ROUND((MAX(0,MIN(IF($F12&lt;$E12,$F12+1,$F12),29/24)-MAX($E12,22/24))+MAX(0,MIN(IF($F12&lt;$E12,$F12+1,$F12),5/24)-$E12))*24,2))</f>
        <v/>
      </c>
      <c r="L12" s="12">
        <f>IF($H12="","",IF($D12="法定休日",$H12,0))</f>
        <v/>
      </c>
      <c r="M12" s="43" t="n"/>
    </row>
    <row r="13" ht="22" customHeight="1">
      <c r="A13" s="44" t="n"/>
      <c r="B13" s="43" t="n"/>
      <c r="C13" s="6">
        <f>IF($A13="","",TEXT($A13,"aaa"))</f>
        <v/>
      </c>
      <c r="D13" s="45" t="n"/>
      <c r="E13" s="46" t="n"/>
      <c r="F13" s="46" t="n"/>
      <c r="G13" s="47" t="n"/>
      <c r="H13" s="10">
        <f>IF(OR($E13="",$F13=""),"",ROUND(MAX(0,(IF($F13&lt;$E13,$F13+1,$F13)-$E13)*24-$G13/60),2))</f>
        <v/>
      </c>
      <c r="I13" s="10">
        <f>IF($H13="","",IF($D13="法定休日",0,ROUND(MAX(0,MIN($H13,8)-$B$1),2)))</f>
        <v/>
      </c>
      <c r="J13" s="10">
        <f>IF($H13="","",IF($D13="法定休日",0,ROUND(MAX(0,$H13-8),2)))</f>
        <v/>
      </c>
      <c r="K13" s="10">
        <f>IF(OR($E13="",$F13=""),"",ROUND((MAX(0,MIN(IF($F13&lt;$E13,$F13+1,$F13),29/24)-MAX($E13,22/24))+MAX(0,MIN(IF($F13&lt;$E13,$F13+1,$F13),5/24)-$E13))*24,2))</f>
        <v/>
      </c>
      <c r="L13" s="10">
        <f>IF($H13="","",IF($D13="法定休日",$H13,0))</f>
        <v/>
      </c>
      <c r="M13" s="43" t="n"/>
    </row>
    <row r="14" ht="22" customHeight="1">
      <c r="A14" s="44" t="n"/>
      <c r="B14" s="43" t="n"/>
      <c r="C14" s="11">
        <f>IF($A14="","",TEXT($A14,"aaa"))</f>
        <v/>
      </c>
      <c r="D14" s="45" t="n"/>
      <c r="E14" s="46" t="n"/>
      <c r="F14" s="46" t="n"/>
      <c r="G14" s="47" t="n"/>
      <c r="H14" s="12">
        <f>IF(OR($E14="",$F14=""),"",ROUND(MAX(0,(IF($F14&lt;$E14,$F14+1,$F14)-$E14)*24-$G14/60),2))</f>
        <v/>
      </c>
      <c r="I14" s="12">
        <f>IF($H14="","",IF($D14="法定休日",0,ROUND(MAX(0,MIN($H14,8)-$B$1),2)))</f>
        <v/>
      </c>
      <c r="J14" s="12">
        <f>IF($H14="","",IF($D14="法定休日",0,ROUND(MAX(0,$H14-8),2)))</f>
        <v/>
      </c>
      <c r="K14" s="12">
        <f>IF(OR($E14="",$F14=""),"",ROUND((MAX(0,MIN(IF($F14&lt;$E14,$F14+1,$F14),29/24)-MAX($E14,22/24))+MAX(0,MIN(IF($F14&lt;$E14,$F14+1,$F14),5/24)-$E14))*24,2))</f>
        <v/>
      </c>
      <c r="L14" s="12">
        <f>IF($H14="","",IF($D14="法定休日",$H14,0))</f>
        <v/>
      </c>
      <c r="M14" s="43" t="n"/>
    </row>
    <row r="15" ht="22" customHeight="1">
      <c r="A15" s="44" t="n"/>
      <c r="B15" s="43" t="n"/>
      <c r="C15" s="6">
        <f>IF($A15="","",TEXT($A15,"aaa"))</f>
        <v/>
      </c>
      <c r="D15" s="45" t="n"/>
      <c r="E15" s="46" t="n"/>
      <c r="F15" s="46" t="n"/>
      <c r="G15" s="47" t="n"/>
      <c r="H15" s="10">
        <f>IF(OR($E15="",$F15=""),"",ROUND(MAX(0,(IF($F15&lt;$E15,$F15+1,$F15)-$E15)*24-$G15/60),2))</f>
        <v/>
      </c>
      <c r="I15" s="10">
        <f>IF($H15="","",IF($D15="法定休日",0,ROUND(MAX(0,MIN($H15,8)-$B$1),2)))</f>
        <v/>
      </c>
      <c r="J15" s="10">
        <f>IF($H15="","",IF($D15="法定休日",0,ROUND(MAX(0,$H15-8),2)))</f>
        <v/>
      </c>
      <c r="K15" s="10">
        <f>IF(OR($E15="",$F15=""),"",ROUND((MAX(0,MIN(IF($F15&lt;$E15,$F15+1,$F15),29/24)-MAX($E15,22/24))+MAX(0,MIN(IF($F15&lt;$E15,$F15+1,$F15),5/24)-$E15))*24,2))</f>
        <v/>
      </c>
      <c r="L15" s="10">
        <f>IF($H15="","",IF($D15="法定休日",$H15,0))</f>
        <v/>
      </c>
      <c r="M15" s="43" t="n"/>
    </row>
    <row r="16" ht="22" customHeight="1">
      <c r="A16" s="44" t="n"/>
      <c r="B16" s="43" t="n"/>
      <c r="C16" s="11">
        <f>IF($A16="","",TEXT($A16,"aaa"))</f>
        <v/>
      </c>
      <c r="D16" s="45" t="n"/>
      <c r="E16" s="46" t="n"/>
      <c r="F16" s="46" t="n"/>
      <c r="G16" s="47" t="n"/>
      <c r="H16" s="12">
        <f>IF(OR($E16="",$F16=""),"",ROUND(MAX(0,(IF($F16&lt;$E16,$F16+1,$F16)-$E16)*24-$G16/60),2))</f>
        <v/>
      </c>
      <c r="I16" s="12">
        <f>IF($H16="","",IF($D16="法定休日",0,ROUND(MAX(0,MIN($H16,8)-$B$1),2)))</f>
        <v/>
      </c>
      <c r="J16" s="12">
        <f>IF($H16="","",IF($D16="法定休日",0,ROUND(MAX(0,$H16-8),2)))</f>
        <v/>
      </c>
      <c r="K16" s="12">
        <f>IF(OR($E16="",$F16=""),"",ROUND((MAX(0,MIN(IF($F16&lt;$E16,$F16+1,$F16),29/24)-MAX($E16,22/24))+MAX(0,MIN(IF($F16&lt;$E16,$F16+1,$F16),5/24)-$E16))*24,2))</f>
        <v/>
      </c>
      <c r="L16" s="12">
        <f>IF($H16="","",IF($D16="法定休日",$H16,0))</f>
        <v/>
      </c>
      <c r="M16" s="43" t="n"/>
    </row>
    <row r="17" ht="22" customHeight="1">
      <c r="A17" s="44" t="n"/>
      <c r="B17" s="43" t="n"/>
      <c r="C17" s="6">
        <f>IF($A17="","",TEXT($A17,"aaa"))</f>
        <v/>
      </c>
      <c r="D17" s="45" t="n"/>
      <c r="E17" s="46" t="n"/>
      <c r="F17" s="46" t="n"/>
      <c r="G17" s="47" t="n"/>
      <c r="H17" s="10">
        <f>IF(OR($E17="",$F17=""),"",ROUND(MAX(0,(IF($F17&lt;$E17,$F17+1,$F17)-$E17)*24-$G17/60),2))</f>
        <v/>
      </c>
      <c r="I17" s="10">
        <f>IF($H17="","",IF($D17="法定休日",0,ROUND(MAX(0,MIN($H17,8)-$B$1),2)))</f>
        <v/>
      </c>
      <c r="J17" s="10">
        <f>IF($H17="","",IF($D17="法定休日",0,ROUND(MAX(0,$H17-8),2)))</f>
        <v/>
      </c>
      <c r="K17" s="10">
        <f>IF(OR($E17="",$F17=""),"",ROUND((MAX(0,MIN(IF($F17&lt;$E17,$F17+1,$F17),29/24)-MAX($E17,22/24))+MAX(0,MIN(IF($F17&lt;$E17,$F17+1,$F17),5/24)-$E17))*24,2))</f>
        <v/>
      </c>
      <c r="L17" s="10">
        <f>IF($H17="","",IF($D17="法定休日",$H17,0))</f>
        <v/>
      </c>
      <c r="M17" s="43" t="n"/>
    </row>
    <row r="18" ht="22" customHeight="1">
      <c r="A18" s="44" t="n"/>
      <c r="B18" s="43" t="n"/>
      <c r="C18" s="11">
        <f>IF($A18="","",TEXT($A18,"aaa"))</f>
        <v/>
      </c>
      <c r="D18" s="45" t="n"/>
      <c r="E18" s="46" t="n"/>
      <c r="F18" s="46" t="n"/>
      <c r="G18" s="47" t="n"/>
      <c r="H18" s="12">
        <f>IF(OR($E18="",$F18=""),"",ROUND(MAX(0,(IF($F18&lt;$E18,$F18+1,$F18)-$E18)*24-$G18/60),2))</f>
        <v/>
      </c>
      <c r="I18" s="12">
        <f>IF($H18="","",IF($D18="法定休日",0,ROUND(MAX(0,MIN($H18,8)-$B$1),2)))</f>
        <v/>
      </c>
      <c r="J18" s="12">
        <f>IF($H18="","",IF($D18="法定休日",0,ROUND(MAX(0,$H18-8),2)))</f>
        <v/>
      </c>
      <c r="K18" s="12">
        <f>IF(OR($E18="",$F18=""),"",ROUND((MAX(0,MIN(IF($F18&lt;$E18,$F18+1,$F18),29/24)-MAX($E18,22/24))+MAX(0,MIN(IF($F18&lt;$E18,$F18+1,$F18),5/24)-$E18))*24,2))</f>
        <v/>
      </c>
      <c r="L18" s="12">
        <f>IF($H18="","",IF($D18="法定休日",$H18,0))</f>
        <v/>
      </c>
      <c r="M18" s="43" t="n"/>
    </row>
    <row r="19" ht="22" customHeight="1">
      <c r="A19" s="44" t="n"/>
      <c r="B19" s="43" t="n"/>
      <c r="C19" s="6">
        <f>IF($A19="","",TEXT($A19,"aaa"))</f>
        <v/>
      </c>
      <c r="D19" s="45" t="n"/>
      <c r="E19" s="46" t="n"/>
      <c r="F19" s="46" t="n"/>
      <c r="G19" s="47" t="n"/>
      <c r="H19" s="10">
        <f>IF(OR($E19="",$F19=""),"",ROUND(MAX(0,(IF($F19&lt;$E19,$F19+1,$F19)-$E19)*24-$G19/60),2))</f>
        <v/>
      </c>
      <c r="I19" s="10">
        <f>IF($H19="","",IF($D19="法定休日",0,ROUND(MAX(0,MIN($H19,8)-$B$1),2)))</f>
        <v/>
      </c>
      <c r="J19" s="10">
        <f>IF($H19="","",IF($D19="法定休日",0,ROUND(MAX(0,$H19-8),2)))</f>
        <v/>
      </c>
      <c r="K19" s="10">
        <f>IF(OR($E19="",$F19=""),"",ROUND((MAX(0,MIN(IF($F19&lt;$E19,$F19+1,$F19),29/24)-MAX($E19,22/24))+MAX(0,MIN(IF($F19&lt;$E19,$F19+1,$F19),5/24)-$E19))*24,2))</f>
        <v/>
      </c>
      <c r="L19" s="10">
        <f>IF($H19="","",IF($D19="法定休日",$H19,0))</f>
        <v/>
      </c>
      <c r="M19" s="43" t="n"/>
    </row>
    <row r="20" ht="22" customHeight="1">
      <c r="A20" s="44" t="n"/>
      <c r="B20" s="43" t="n"/>
      <c r="C20" s="11">
        <f>IF($A20="","",TEXT($A20,"aaa"))</f>
        <v/>
      </c>
      <c r="D20" s="45" t="n"/>
      <c r="E20" s="46" t="n"/>
      <c r="F20" s="46" t="n"/>
      <c r="G20" s="47" t="n"/>
      <c r="H20" s="12">
        <f>IF(OR($E20="",$F20=""),"",ROUND(MAX(0,(IF($F20&lt;$E20,$F20+1,$F20)-$E20)*24-$G20/60),2))</f>
        <v/>
      </c>
      <c r="I20" s="12">
        <f>IF($H20="","",IF($D20="法定休日",0,ROUND(MAX(0,MIN($H20,8)-$B$1),2)))</f>
        <v/>
      </c>
      <c r="J20" s="12">
        <f>IF($H20="","",IF($D20="法定休日",0,ROUND(MAX(0,$H20-8),2)))</f>
        <v/>
      </c>
      <c r="K20" s="12">
        <f>IF(OR($E20="",$F20=""),"",ROUND((MAX(0,MIN(IF($F20&lt;$E20,$F20+1,$F20),29/24)-MAX($E20,22/24))+MAX(0,MIN(IF($F20&lt;$E20,$F20+1,$F20),5/24)-$E20))*24,2))</f>
        <v/>
      </c>
      <c r="L20" s="12">
        <f>IF($H20="","",IF($D20="法定休日",$H20,0))</f>
        <v/>
      </c>
      <c r="M20" s="43" t="n"/>
    </row>
    <row r="21" ht="22" customHeight="1">
      <c r="A21" s="44" t="n"/>
      <c r="B21" s="43" t="n"/>
      <c r="C21" s="6">
        <f>IF($A21="","",TEXT($A21,"aaa"))</f>
        <v/>
      </c>
      <c r="D21" s="45" t="n"/>
      <c r="E21" s="46" t="n"/>
      <c r="F21" s="46" t="n"/>
      <c r="G21" s="47" t="n"/>
      <c r="H21" s="10">
        <f>IF(OR($E21="",$F21=""),"",ROUND(MAX(0,(IF($F21&lt;$E21,$F21+1,$F21)-$E21)*24-$G21/60),2))</f>
        <v/>
      </c>
      <c r="I21" s="10">
        <f>IF($H21="","",IF($D21="法定休日",0,ROUND(MAX(0,MIN($H21,8)-$B$1),2)))</f>
        <v/>
      </c>
      <c r="J21" s="10">
        <f>IF($H21="","",IF($D21="法定休日",0,ROUND(MAX(0,$H21-8),2)))</f>
        <v/>
      </c>
      <c r="K21" s="10">
        <f>IF(OR($E21="",$F21=""),"",ROUND((MAX(0,MIN(IF($F21&lt;$E21,$F21+1,$F21),29/24)-MAX($E21,22/24))+MAX(0,MIN(IF($F21&lt;$E21,$F21+1,$F21),5/24)-$E21))*24,2))</f>
        <v/>
      </c>
      <c r="L21" s="10">
        <f>IF($H21="","",IF($D21="法定休日",$H21,0))</f>
        <v/>
      </c>
      <c r="M21" s="43" t="n"/>
    </row>
    <row r="22" ht="22" customHeight="1">
      <c r="A22" s="44" t="n"/>
      <c r="B22" s="43" t="n"/>
      <c r="C22" s="11">
        <f>IF($A22="","",TEXT($A22,"aaa"))</f>
        <v/>
      </c>
      <c r="D22" s="45" t="n"/>
      <c r="E22" s="46" t="n"/>
      <c r="F22" s="46" t="n"/>
      <c r="G22" s="47" t="n"/>
      <c r="H22" s="12">
        <f>IF(OR($E22="",$F22=""),"",ROUND(MAX(0,(IF($F22&lt;$E22,$F22+1,$F22)-$E22)*24-$G22/60),2))</f>
        <v/>
      </c>
      <c r="I22" s="12">
        <f>IF($H22="","",IF($D22="法定休日",0,ROUND(MAX(0,MIN($H22,8)-$B$1),2)))</f>
        <v/>
      </c>
      <c r="J22" s="12">
        <f>IF($H22="","",IF($D22="法定休日",0,ROUND(MAX(0,$H22-8),2)))</f>
        <v/>
      </c>
      <c r="K22" s="12">
        <f>IF(OR($E22="",$F22=""),"",ROUND((MAX(0,MIN(IF($F22&lt;$E22,$F22+1,$F22),29/24)-MAX($E22,22/24))+MAX(0,MIN(IF($F22&lt;$E22,$F22+1,$F22),5/24)-$E22))*24,2))</f>
        <v/>
      </c>
      <c r="L22" s="12">
        <f>IF($H22="","",IF($D22="法定休日",$H22,0))</f>
        <v/>
      </c>
      <c r="M22" s="43" t="n"/>
    </row>
    <row r="23" ht="22" customHeight="1">
      <c r="A23" s="44" t="n"/>
      <c r="B23" s="43" t="n"/>
      <c r="C23" s="6">
        <f>IF($A23="","",TEXT($A23,"aaa"))</f>
        <v/>
      </c>
      <c r="D23" s="45" t="n"/>
      <c r="E23" s="46" t="n"/>
      <c r="F23" s="46" t="n"/>
      <c r="G23" s="47" t="n"/>
      <c r="H23" s="10">
        <f>IF(OR($E23="",$F23=""),"",ROUND(MAX(0,(IF($F23&lt;$E23,$F23+1,$F23)-$E23)*24-$G23/60),2))</f>
        <v/>
      </c>
      <c r="I23" s="10">
        <f>IF($H23="","",IF($D23="法定休日",0,ROUND(MAX(0,MIN($H23,8)-$B$1),2)))</f>
        <v/>
      </c>
      <c r="J23" s="10">
        <f>IF($H23="","",IF($D23="法定休日",0,ROUND(MAX(0,$H23-8),2)))</f>
        <v/>
      </c>
      <c r="K23" s="10">
        <f>IF(OR($E23="",$F23=""),"",ROUND((MAX(0,MIN(IF($F23&lt;$E23,$F23+1,$F23),29/24)-MAX($E23,22/24))+MAX(0,MIN(IF($F23&lt;$E23,$F23+1,$F23),5/24)-$E23))*24,2))</f>
        <v/>
      </c>
      <c r="L23" s="10">
        <f>IF($H23="","",IF($D23="法定休日",$H23,0))</f>
        <v/>
      </c>
      <c r="M23" s="43" t="n"/>
    </row>
    <row r="24" ht="22" customHeight="1">
      <c r="A24" s="44" t="n"/>
      <c r="B24" s="43" t="n"/>
      <c r="C24" s="11">
        <f>IF($A24="","",TEXT($A24,"aaa"))</f>
        <v/>
      </c>
      <c r="D24" s="45" t="n"/>
      <c r="E24" s="46" t="n"/>
      <c r="F24" s="46" t="n"/>
      <c r="G24" s="47" t="n"/>
      <c r="H24" s="12">
        <f>IF(OR($E24="",$F24=""),"",ROUND(MAX(0,(IF($F24&lt;$E24,$F24+1,$F24)-$E24)*24-$G24/60),2))</f>
        <v/>
      </c>
      <c r="I24" s="12">
        <f>IF($H24="","",IF($D24="法定休日",0,ROUND(MAX(0,MIN($H24,8)-$B$1),2)))</f>
        <v/>
      </c>
      <c r="J24" s="12">
        <f>IF($H24="","",IF($D24="法定休日",0,ROUND(MAX(0,$H24-8),2)))</f>
        <v/>
      </c>
      <c r="K24" s="12">
        <f>IF(OR($E24="",$F24=""),"",ROUND((MAX(0,MIN(IF($F24&lt;$E24,$F24+1,$F24),29/24)-MAX($E24,22/24))+MAX(0,MIN(IF($F24&lt;$E24,$F24+1,$F24),5/24)-$E24))*24,2))</f>
        <v/>
      </c>
      <c r="L24" s="12">
        <f>IF($H24="","",IF($D24="法定休日",$H24,0))</f>
        <v/>
      </c>
      <c r="M24" s="43" t="n"/>
    </row>
    <row r="25" ht="22" customHeight="1">
      <c r="A25" s="44" t="n"/>
      <c r="B25" s="43" t="n"/>
      <c r="C25" s="6">
        <f>IF($A25="","",TEXT($A25,"aaa"))</f>
        <v/>
      </c>
      <c r="D25" s="45" t="n"/>
      <c r="E25" s="46" t="n"/>
      <c r="F25" s="46" t="n"/>
      <c r="G25" s="47" t="n"/>
      <c r="H25" s="10">
        <f>IF(OR($E25="",$F25=""),"",ROUND(MAX(0,(IF($F25&lt;$E25,$F25+1,$F25)-$E25)*24-$G25/60),2))</f>
        <v/>
      </c>
      <c r="I25" s="10">
        <f>IF($H25="","",IF($D25="法定休日",0,ROUND(MAX(0,MIN($H25,8)-$B$1),2)))</f>
        <v/>
      </c>
      <c r="J25" s="10">
        <f>IF($H25="","",IF($D25="法定休日",0,ROUND(MAX(0,$H25-8),2)))</f>
        <v/>
      </c>
      <c r="K25" s="10">
        <f>IF(OR($E25="",$F25=""),"",ROUND((MAX(0,MIN(IF($F25&lt;$E25,$F25+1,$F25),29/24)-MAX($E25,22/24))+MAX(0,MIN(IF($F25&lt;$E25,$F25+1,$F25),5/24)-$E25))*24,2))</f>
        <v/>
      </c>
      <c r="L25" s="10">
        <f>IF($H25="","",IF($D25="法定休日",$H25,0))</f>
        <v/>
      </c>
      <c r="M25" s="43" t="n"/>
    </row>
    <row r="26" ht="22" customHeight="1">
      <c r="A26" s="44" t="n"/>
      <c r="B26" s="43" t="n"/>
      <c r="C26" s="11">
        <f>IF($A26="","",TEXT($A26,"aaa"))</f>
        <v/>
      </c>
      <c r="D26" s="45" t="n"/>
      <c r="E26" s="46" t="n"/>
      <c r="F26" s="46" t="n"/>
      <c r="G26" s="47" t="n"/>
      <c r="H26" s="12">
        <f>IF(OR($E26="",$F26=""),"",ROUND(MAX(0,(IF($F26&lt;$E26,$F26+1,$F26)-$E26)*24-$G26/60),2))</f>
        <v/>
      </c>
      <c r="I26" s="12">
        <f>IF($H26="","",IF($D26="法定休日",0,ROUND(MAX(0,MIN($H26,8)-$B$1),2)))</f>
        <v/>
      </c>
      <c r="J26" s="12">
        <f>IF($H26="","",IF($D26="法定休日",0,ROUND(MAX(0,$H26-8),2)))</f>
        <v/>
      </c>
      <c r="K26" s="12">
        <f>IF(OR($E26="",$F26=""),"",ROUND((MAX(0,MIN(IF($F26&lt;$E26,$F26+1,$F26),29/24)-MAX($E26,22/24))+MAX(0,MIN(IF($F26&lt;$E26,$F26+1,$F26),5/24)-$E26))*24,2))</f>
        <v/>
      </c>
      <c r="L26" s="12">
        <f>IF($H26="","",IF($D26="法定休日",$H26,0))</f>
        <v/>
      </c>
      <c r="M26" s="43" t="n"/>
    </row>
    <row r="27" ht="22" customHeight="1">
      <c r="A27" s="44" t="n"/>
      <c r="B27" s="43" t="n"/>
      <c r="C27" s="6">
        <f>IF($A27="","",TEXT($A27,"aaa"))</f>
        <v/>
      </c>
      <c r="D27" s="45" t="n"/>
      <c r="E27" s="46" t="n"/>
      <c r="F27" s="46" t="n"/>
      <c r="G27" s="47" t="n"/>
      <c r="H27" s="10">
        <f>IF(OR($E27="",$F27=""),"",ROUND(MAX(0,(IF($F27&lt;$E27,$F27+1,$F27)-$E27)*24-$G27/60),2))</f>
        <v/>
      </c>
      <c r="I27" s="10">
        <f>IF($H27="","",IF($D27="法定休日",0,ROUND(MAX(0,MIN($H27,8)-$B$1),2)))</f>
        <v/>
      </c>
      <c r="J27" s="10">
        <f>IF($H27="","",IF($D27="法定休日",0,ROUND(MAX(0,$H27-8),2)))</f>
        <v/>
      </c>
      <c r="K27" s="10">
        <f>IF(OR($E27="",$F27=""),"",ROUND((MAX(0,MIN(IF($F27&lt;$E27,$F27+1,$F27),29/24)-MAX($E27,22/24))+MAX(0,MIN(IF($F27&lt;$E27,$F27+1,$F27),5/24)-$E27))*24,2))</f>
        <v/>
      </c>
      <c r="L27" s="10">
        <f>IF($H27="","",IF($D27="法定休日",$H27,0))</f>
        <v/>
      </c>
      <c r="M27" s="43" t="n"/>
    </row>
    <row r="28" ht="22" customHeight="1">
      <c r="A28" s="44" t="n"/>
      <c r="B28" s="43" t="n"/>
      <c r="C28" s="11">
        <f>IF($A28="","",TEXT($A28,"aaa"))</f>
        <v/>
      </c>
      <c r="D28" s="45" t="n"/>
      <c r="E28" s="46" t="n"/>
      <c r="F28" s="46" t="n"/>
      <c r="G28" s="47" t="n"/>
      <c r="H28" s="12">
        <f>IF(OR($E28="",$F28=""),"",ROUND(MAX(0,(IF($F28&lt;$E28,$F28+1,$F28)-$E28)*24-$G28/60),2))</f>
        <v/>
      </c>
      <c r="I28" s="12">
        <f>IF($H28="","",IF($D28="法定休日",0,ROUND(MAX(0,MIN($H28,8)-$B$1),2)))</f>
        <v/>
      </c>
      <c r="J28" s="12">
        <f>IF($H28="","",IF($D28="法定休日",0,ROUND(MAX(0,$H28-8),2)))</f>
        <v/>
      </c>
      <c r="K28" s="12">
        <f>IF(OR($E28="",$F28=""),"",ROUND((MAX(0,MIN(IF($F28&lt;$E28,$F28+1,$F28),29/24)-MAX($E28,22/24))+MAX(0,MIN(IF($F28&lt;$E28,$F28+1,$F28),5/24)-$E28))*24,2))</f>
        <v/>
      </c>
      <c r="L28" s="12">
        <f>IF($H28="","",IF($D28="法定休日",$H28,0))</f>
        <v/>
      </c>
      <c r="M28" s="43" t="n"/>
    </row>
    <row r="29" ht="22" customHeight="1">
      <c r="A29" s="44" t="n"/>
      <c r="B29" s="43" t="n"/>
      <c r="C29" s="6">
        <f>IF($A29="","",TEXT($A29,"aaa"))</f>
        <v/>
      </c>
      <c r="D29" s="45" t="n"/>
      <c r="E29" s="46" t="n"/>
      <c r="F29" s="46" t="n"/>
      <c r="G29" s="47" t="n"/>
      <c r="H29" s="10">
        <f>IF(OR($E29="",$F29=""),"",ROUND(MAX(0,(IF($F29&lt;$E29,$F29+1,$F29)-$E29)*24-$G29/60),2))</f>
        <v/>
      </c>
      <c r="I29" s="10">
        <f>IF($H29="","",IF($D29="法定休日",0,ROUND(MAX(0,MIN($H29,8)-$B$1),2)))</f>
        <v/>
      </c>
      <c r="J29" s="10">
        <f>IF($H29="","",IF($D29="法定休日",0,ROUND(MAX(0,$H29-8),2)))</f>
        <v/>
      </c>
      <c r="K29" s="10">
        <f>IF(OR($E29="",$F29=""),"",ROUND((MAX(0,MIN(IF($F29&lt;$E29,$F29+1,$F29),29/24)-MAX($E29,22/24))+MAX(0,MIN(IF($F29&lt;$E29,$F29+1,$F29),5/24)-$E29))*24,2))</f>
        <v/>
      </c>
      <c r="L29" s="10">
        <f>IF($H29="","",IF($D29="法定休日",$H29,0))</f>
        <v/>
      </c>
      <c r="M29" s="43" t="n"/>
    </row>
    <row r="30" ht="22" customHeight="1">
      <c r="A30" s="44" t="n"/>
      <c r="B30" s="43" t="n"/>
      <c r="C30" s="11">
        <f>IF($A30="","",TEXT($A30,"aaa"))</f>
        <v/>
      </c>
      <c r="D30" s="45" t="n"/>
      <c r="E30" s="46" t="n"/>
      <c r="F30" s="46" t="n"/>
      <c r="G30" s="47" t="n"/>
      <c r="H30" s="12">
        <f>IF(OR($E30="",$F30=""),"",ROUND(MAX(0,(IF($F30&lt;$E30,$F30+1,$F30)-$E30)*24-$G30/60),2))</f>
        <v/>
      </c>
      <c r="I30" s="12">
        <f>IF($H30="","",IF($D30="法定休日",0,ROUND(MAX(0,MIN($H30,8)-$B$1),2)))</f>
        <v/>
      </c>
      <c r="J30" s="12">
        <f>IF($H30="","",IF($D30="法定休日",0,ROUND(MAX(0,$H30-8),2)))</f>
        <v/>
      </c>
      <c r="K30" s="12">
        <f>IF(OR($E30="",$F30=""),"",ROUND((MAX(0,MIN(IF($F30&lt;$E30,$F30+1,$F30),29/24)-MAX($E30,22/24))+MAX(0,MIN(IF($F30&lt;$E30,$F30+1,$F30),5/24)-$E30))*24,2))</f>
        <v/>
      </c>
      <c r="L30" s="12">
        <f>IF($H30="","",IF($D30="法定休日",$H30,0))</f>
        <v/>
      </c>
      <c r="M30" s="43" t="n"/>
    </row>
    <row r="31" ht="22" customHeight="1">
      <c r="A31" s="44" t="n"/>
      <c r="B31" s="43" t="n"/>
      <c r="C31" s="6">
        <f>IF($A31="","",TEXT($A31,"aaa"))</f>
        <v/>
      </c>
      <c r="D31" s="45" t="n"/>
      <c r="E31" s="46" t="n"/>
      <c r="F31" s="46" t="n"/>
      <c r="G31" s="47" t="n"/>
      <c r="H31" s="10">
        <f>IF(OR($E31="",$F31=""),"",ROUND(MAX(0,(IF($F31&lt;$E31,$F31+1,$F31)-$E31)*24-$G31/60),2))</f>
        <v/>
      </c>
      <c r="I31" s="10">
        <f>IF($H31="","",IF($D31="法定休日",0,ROUND(MAX(0,MIN($H31,8)-$B$1),2)))</f>
        <v/>
      </c>
      <c r="J31" s="10">
        <f>IF($H31="","",IF($D31="法定休日",0,ROUND(MAX(0,$H31-8),2)))</f>
        <v/>
      </c>
      <c r="K31" s="10">
        <f>IF(OR($E31="",$F31=""),"",ROUND((MAX(0,MIN(IF($F31&lt;$E31,$F31+1,$F31),29/24)-MAX($E31,22/24))+MAX(0,MIN(IF($F31&lt;$E31,$F31+1,$F31),5/24)-$E31))*24,2))</f>
        <v/>
      </c>
      <c r="L31" s="10">
        <f>IF($H31="","",IF($D31="法定休日",$H31,0))</f>
        <v/>
      </c>
      <c r="M31" s="43" t="n"/>
    </row>
    <row r="32" ht="22" customHeight="1">
      <c r="A32" s="44" t="n"/>
      <c r="B32" s="43" t="n"/>
      <c r="C32" s="11">
        <f>IF($A32="","",TEXT($A32,"aaa"))</f>
        <v/>
      </c>
      <c r="D32" s="45" t="n"/>
      <c r="E32" s="46" t="n"/>
      <c r="F32" s="46" t="n"/>
      <c r="G32" s="47" t="n"/>
      <c r="H32" s="12">
        <f>IF(OR($E32="",$F32=""),"",ROUND(MAX(0,(IF($F32&lt;$E32,$F32+1,$F32)-$E32)*24-$G32/60),2))</f>
        <v/>
      </c>
      <c r="I32" s="12">
        <f>IF($H32="","",IF($D32="法定休日",0,ROUND(MAX(0,MIN($H32,8)-$B$1),2)))</f>
        <v/>
      </c>
      <c r="J32" s="12">
        <f>IF($H32="","",IF($D32="法定休日",0,ROUND(MAX(0,$H32-8),2)))</f>
        <v/>
      </c>
      <c r="K32" s="12">
        <f>IF(OR($E32="",$F32=""),"",ROUND((MAX(0,MIN(IF($F32&lt;$E32,$F32+1,$F32),29/24)-MAX($E32,22/24))+MAX(0,MIN(IF($F32&lt;$E32,$F32+1,$F32),5/24)-$E32))*24,2))</f>
        <v/>
      </c>
      <c r="L32" s="12">
        <f>IF($H32="","",IF($D32="法定休日",$H32,0))</f>
        <v/>
      </c>
      <c r="M32" s="43" t="n"/>
    </row>
    <row r="33" ht="22" customHeight="1">
      <c r="A33" s="44" t="n"/>
      <c r="B33" s="43" t="n"/>
      <c r="C33" s="6">
        <f>IF($A33="","",TEXT($A33,"aaa"))</f>
        <v/>
      </c>
      <c r="D33" s="45" t="n"/>
      <c r="E33" s="46" t="n"/>
      <c r="F33" s="46" t="n"/>
      <c r="G33" s="47" t="n"/>
      <c r="H33" s="10">
        <f>IF(OR($E33="",$F33=""),"",ROUND(MAX(0,(IF($F33&lt;$E33,$F33+1,$F33)-$E33)*24-$G33/60),2))</f>
        <v/>
      </c>
      <c r="I33" s="10">
        <f>IF($H33="","",IF($D33="法定休日",0,ROUND(MAX(0,MIN($H33,8)-$B$1),2)))</f>
        <v/>
      </c>
      <c r="J33" s="10">
        <f>IF($H33="","",IF($D33="法定休日",0,ROUND(MAX(0,$H33-8),2)))</f>
        <v/>
      </c>
      <c r="K33" s="10">
        <f>IF(OR($E33="",$F33=""),"",ROUND((MAX(0,MIN(IF($F33&lt;$E33,$F33+1,$F33),29/24)-MAX($E33,22/24))+MAX(0,MIN(IF($F33&lt;$E33,$F33+1,$F33),5/24)-$E33))*24,2))</f>
        <v/>
      </c>
      <c r="L33" s="10">
        <f>IF($H33="","",IF($D33="法定休日",$H33,0))</f>
        <v/>
      </c>
      <c r="M33" s="43" t="n"/>
    </row>
    <row r="34" ht="22" customHeight="1">
      <c r="A34" s="44" t="n"/>
      <c r="B34" s="43" t="n"/>
      <c r="C34" s="11">
        <f>IF($A34="","",TEXT($A34,"aaa"))</f>
        <v/>
      </c>
      <c r="D34" s="45" t="n"/>
      <c r="E34" s="46" t="n"/>
      <c r="F34" s="46" t="n"/>
      <c r="G34" s="47" t="n"/>
      <c r="H34" s="12">
        <f>IF(OR($E34="",$F34=""),"",ROUND(MAX(0,(IF($F34&lt;$E34,$F34+1,$F34)-$E34)*24-$G34/60),2))</f>
        <v/>
      </c>
      <c r="I34" s="12">
        <f>IF($H34="","",IF($D34="法定休日",0,ROUND(MAX(0,MIN($H34,8)-$B$1),2)))</f>
        <v/>
      </c>
      <c r="J34" s="12">
        <f>IF($H34="","",IF($D34="法定休日",0,ROUND(MAX(0,$H34-8),2)))</f>
        <v/>
      </c>
      <c r="K34" s="12">
        <f>IF(OR($E34="",$F34=""),"",ROUND((MAX(0,MIN(IF($F34&lt;$E34,$F34+1,$F34),29/24)-MAX($E34,22/24))+MAX(0,MIN(IF($F34&lt;$E34,$F34+1,$F34),5/24)-$E34))*24,2))</f>
        <v/>
      </c>
      <c r="L34" s="12">
        <f>IF($H34="","",IF($D34="法定休日",$H34,0))</f>
        <v/>
      </c>
      <c r="M34" s="43" t="n"/>
    </row>
    <row r="35" hidden="1" ht="22" customHeight="1">
      <c r="A35" s="44" t="n"/>
      <c r="B35" s="43" t="n"/>
      <c r="C35" s="6">
        <f>IF($A35="","",TEXT($A35,"aaa"))</f>
        <v/>
      </c>
      <c r="D35" s="45" t="n"/>
      <c r="E35" s="46" t="n"/>
      <c r="F35" s="46" t="n"/>
      <c r="G35" s="47" t="n"/>
      <c r="H35" s="10">
        <f>IF(OR($E35="",$F35=""),"",ROUND(MAX(0,(IF($F35&lt;$E35,$F35+1,$F35)-$E35)*24-$G35/60),2))</f>
        <v/>
      </c>
      <c r="I35" s="10">
        <f>IF($H35="","",IF($D35="法定休日",0,ROUND(MAX(0,MIN($H35,8)-$B$1),2)))</f>
        <v/>
      </c>
      <c r="J35" s="10">
        <f>IF($H35="","",IF($D35="法定休日",0,ROUND(MAX(0,$H35-8),2)))</f>
        <v/>
      </c>
      <c r="K35" s="10">
        <f>IF(OR($E35="",$F35=""),"",ROUND((MAX(0,MIN(IF($F35&lt;$E35,$F35+1,$F35),29/24)-MAX($E35,22/24))+MAX(0,MIN(IF($F35&lt;$E35,$F35+1,$F35),5/24)-$E35))*24,2))</f>
        <v/>
      </c>
      <c r="L35" s="10">
        <f>IF($H35="","",IF($D35="法定休日",$H35,0))</f>
        <v/>
      </c>
      <c r="M35" s="43" t="n"/>
    </row>
    <row r="36" hidden="1" ht="22" customHeight="1">
      <c r="A36" s="44" t="n"/>
      <c r="B36" s="43" t="n"/>
      <c r="C36" s="11">
        <f>IF($A36="","",TEXT($A36,"aaa"))</f>
        <v/>
      </c>
      <c r="D36" s="45" t="n"/>
      <c r="E36" s="46" t="n"/>
      <c r="F36" s="46" t="n"/>
      <c r="G36" s="47" t="n"/>
      <c r="H36" s="12">
        <f>IF(OR($E36="",$F36=""),"",ROUND(MAX(0,(IF($F36&lt;$E36,$F36+1,$F36)-$E36)*24-$G36/60),2))</f>
        <v/>
      </c>
      <c r="I36" s="12">
        <f>IF($H36="","",IF($D36="法定休日",0,ROUND(MAX(0,MIN($H36,8)-$B$1),2)))</f>
        <v/>
      </c>
      <c r="J36" s="12">
        <f>IF($H36="","",IF($D36="法定休日",0,ROUND(MAX(0,$H36-8),2)))</f>
        <v/>
      </c>
      <c r="K36" s="12">
        <f>IF(OR($E36="",$F36=""),"",ROUND((MAX(0,MIN(IF($F36&lt;$E36,$F36+1,$F36),29/24)-MAX($E36,22/24))+MAX(0,MIN(IF($F36&lt;$E36,$F36+1,$F36),5/24)-$E36))*24,2))</f>
        <v/>
      </c>
      <c r="L36" s="12">
        <f>IF($H36="","",IF($D36="法定休日",$H36,0))</f>
        <v/>
      </c>
      <c r="M36" s="43" t="n"/>
    </row>
    <row r="37" hidden="1" ht="22" customHeight="1">
      <c r="A37" s="44" t="n"/>
      <c r="B37" s="43" t="n"/>
      <c r="C37" s="6">
        <f>IF($A37="","",TEXT($A37,"aaa"))</f>
        <v/>
      </c>
      <c r="D37" s="45" t="n"/>
      <c r="E37" s="46" t="n"/>
      <c r="F37" s="46" t="n"/>
      <c r="G37" s="47" t="n"/>
      <c r="H37" s="10">
        <f>IF(OR($E37="",$F37=""),"",ROUND(MAX(0,(IF($F37&lt;$E37,$F37+1,$F37)-$E37)*24-$G37/60),2))</f>
        <v/>
      </c>
      <c r="I37" s="10">
        <f>IF($H37="","",IF($D37="法定休日",0,ROUND(MAX(0,MIN($H37,8)-$B$1),2)))</f>
        <v/>
      </c>
      <c r="J37" s="10">
        <f>IF($H37="","",IF($D37="法定休日",0,ROUND(MAX(0,$H37-8),2)))</f>
        <v/>
      </c>
      <c r="K37" s="10">
        <f>IF(OR($E37="",$F37=""),"",ROUND((MAX(0,MIN(IF($F37&lt;$E37,$F37+1,$F37),29/24)-MAX($E37,22/24))+MAX(0,MIN(IF($F37&lt;$E37,$F37+1,$F37),5/24)-$E37))*24,2))</f>
        <v/>
      </c>
      <c r="L37" s="10">
        <f>IF($H37="","",IF($D37="法定休日",$H37,0))</f>
        <v/>
      </c>
      <c r="M37" s="43" t="n"/>
    </row>
    <row r="38" hidden="1" ht="22" customHeight="1">
      <c r="A38" s="44" t="n"/>
      <c r="B38" s="43" t="n"/>
      <c r="C38" s="11">
        <f>IF($A38="","",TEXT($A38,"aaa"))</f>
        <v/>
      </c>
      <c r="D38" s="45" t="n"/>
      <c r="E38" s="46" t="n"/>
      <c r="F38" s="46" t="n"/>
      <c r="G38" s="47" t="n"/>
      <c r="H38" s="12">
        <f>IF(OR($E38="",$F38=""),"",ROUND(MAX(0,(IF($F38&lt;$E38,$F38+1,$F38)-$E38)*24-$G38/60),2))</f>
        <v/>
      </c>
      <c r="I38" s="12">
        <f>IF($H38="","",IF($D38="法定休日",0,ROUND(MAX(0,MIN($H38,8)-$B$1),2)))</f>
        <v/>
      </c>
      <c r="J38" s="12">
        <f>IF($H38="","",IF($D38="法定休日",0,ROUND(MAX(0,$H38-8),2)))</f>
        <v/>
      </c>
      <c r="K38" s="12">
        <f>IF(OR($E38="",$F38=""),"",ROUND((MAX(0,MIN(IF($F38&lt;$E38,$F38+1,$F38),29/24)-MAX($E38,22/24))+MAX(0,MIN(IF($F38&lt;$E38,$F38+1,$F38),5/24)-$E38))*24,2))</f>
        <v/>
      </c>
      <c r="L38" s="12">
        <f>IF($H38="","",IF($D38="法定休日",$H38,0))</f>
        <v/>
      </c>
      <c r="M38" s="43" t="n"/>
    </row>
    <row r="39" hidden="1" ht="22" customHeight="1">
      <c r="A39" s="44" t="n"/>
      <c r="B39" s="43" t="n"/>
      <c r="C39" s="6">
        <f>IF($A39="","",TEXT($A39,"aaa"))</f>
        <v/>
      </c>
      <c r="D39" s="45" t="n"/>
      <c r="E39" s="46" t="n"/>
      <c r="F39" s="46" t="n"/>
      <c r="G39" s="47" t="n"/>
      <c r="H39" s="10">
        <f>IF(OR($E39="",$F39=""),"",ROUND(MAX(0,(IF($F39&lt;$E39,$F39+1,$F39)-$E39)*24-$G39/60),2))</f>
        <v/>
      </c>
      <c r="I39" s="10">
        <f>IF($H39="","",IF($D39="法定休日",0,ROUND(MAX(0,MIN($H39,8)-$B$1),2)))</f>
        <v/>
      </c>
      <c r="J39" s="10">
        <f>IF($H39="","",IF($D39="法定休日",0,ROUND(MAX(0,$H39-8),2)))</f>
        <v/>
      </c>
      <c r="K39" s="10">
        <f>IF(OR($E39="",$F39=""),"",ROUND((MAX(0,MIN(IF($F39&lt;$E39,$F39+1,$F39),29/24)-MAX($E39,22/24))+MAX(0,MIN(IF($F39&lt;$E39,$F39+1,$F39),5/24)-$E39))*24,2))</f>
        <v/>
      </c>
      <c r="L39" s="10">
        <f>IF($H39="","",IF($D39="法定休日",$H39,0))</f>
        <v/>
      </c>
      <c r="M39" s="43" t="n"/>
    </row>
    <row r="40" hidden="1" ht="22" customHeight="1">
      <c r="A40" s="44" t="n"/>
      <c r="B40" s="43" t="n"/>
      <c r="C40" s="11">
        <f>IF($A40="","",TEXT($A40,"aaa"))</f>
        <v/>
      </c>
      <c r="D40" s="45" t="n"/>
      <c r="E40" s="46" t="n"/>
      <c r="F40" s="46" t="n"/>
      <c r="G40" s="47" t="n"/>
      <c r="H40" s="12">
        <f>IF(OR($E40="",$F40=""),"",ROUND(MAX(0,(IF($F40&lt;$E40,$F40+1,$F40)-$E40)*24-$G40/60),2))</f>
        <v/>
      </c>
      <c r="I40" s="12">
        <f>IF($H40="","",IF($D40="法定休日",0,ROUND(MAX(0,MIN($H40,8)-$B$1),2)))</f>
        <v/>
      </c>
      <c r="J40" s="12">
        <f>IF($H40="","",IF($D40="法定休日",0,ROUND(MAX(0,$H40-8),2)))</f>
        <v/>
      </c>
      <c r="K40" s="12">
        <f>IF(OR($E40="",$F40=""),"",ROUND((MAX(0,MIN(IF($F40&lt;$E40,$F40+1,$F40),29/24)-MAX($E40,22/24))+MAX(0,MIN(IF($F40&lt;$E40,$F40+1,$F40),5/24)-$E40))*24,2))</f>
        <v/>
      </c>
      <c r="L40" s="12">
        <f>IF($H40="","",IF($D40="法定休日",$H40,0))</f>
        <v/>
      </c>
      <c r="M40" s="43" t="n"/>
    </row>
    <row r="41" hidden="1" ht="22" customHeight="1">
      <c r="A41" s="44" t="n"/>
      <c r="B41" s="43" t="n"/>
      <c r="C41" s="6">
        <f>IF($A41="","",TEXT($A41,"aaa"))</f>
        <v/>
      </c>
      <c r="D41" s="45" t="n"/>
      <c r="E41" s="46" t="n"/>
      <c r="F41" s="46" t="n"/>
      <c r="G41" s="47" t="n"/>
      <c r="H41" s="10">
        <f>IF(OR($E41="",$F41=""),"",ROUND(MAX(0,(IF($F41&lt;$E41,$F41+1,$F41)-$E41)*24-$G41/60),2))</f>
        <v/>
      </c>
      <c r="I41" s="10">
        <f>IF($H41="","",IF($D41="法定休日",0,ROUND(MAX(0,MIN($H41,8)-$B$1),2)))</f>
        <v/>
      </c>
      <c r="J41" s="10">
        <f>IF($H41="","",IF($D41="法定休日",0,ROUND(MAX(0,$H41-8),2)))</f>
        <v/>
      </c>
      <c r="K41" s="10">
        <f>IF(OR($E41="",$F41=""),"",ROUND((MAX(0,MIN(IF($F41&lt;$E41,$F41+1,$F41),29/24)-MAX($E41,22/24))+MAX(0,MIN(IF($F41&lt;$E41,$F41+1,$F41),5/24)-$E41))*24,2))</f>
        <v/>
      </c>
      <c r="L41" s="10">
        <f>IF($H41="","",IF($D41="法定休日",$H41,0))</f>
        <v/>
      </c>
      <c r="M41" s="43" t="n"/>
    </row>
    <row r="42" hidden="1" ht="22" customHeight="1">
      <c r="A42" s="44" t="n"/>
      <c r="B42" s="43" t="n"/>
      <c r="C42" s="11">
        <f>IF($A42="","",TEXT($A42,"aaa"))</f>
        <v/>
      </c>
      <c r="D42" s="45" t="n"/>
      <c r="E42" s="46" t="n"/>
      <c r="F42" s="46" t="n"/>
      <c r="G42" s="47" t="n"/>
      <c r="H42" s="12">
        <f>IF(OR($E42="",$F42=""),"",ROUND(MAX(0,(IF($F42&lt;$E42,$F42+1,$F42)-$E42)*24-$G42/60),2))</f>
        <v/>
      </c>
      <c r="I42" s="12">
        <f>IF($H42="","",IF($D42="法定休日",0,ROUND(MAX(0,MIN($H42,8)-$B$1),2)))</f>
        <v/>
      </c>
      <c r="J42" s="12">
        <f>IF($H42="","",IF($D42="法定休日",0,ROUND(MAX(0,$H42-8),2)))</f>
        <v/>
      </c>
      <c r="K42" s="12">
        <f>IF(OR($E42="",$F42=""),"",ROUND((MAX(0,MIN(IF($F42&lt;$E42,$F42+1,$F42),29/24)-MAX($E42,22/24))+MAX(0,MIN(IF($F42&lt;$E42,$F42+1,$F42),5/24)-$E42))*24,2))</f>
        <v/>
      </c>
      <c r="L42" s="12">
        <f>IF($H42="","",IF($D42="法定休日",$H42,0))</f>
        <v/>
      </c>
      <c r="M42" s="43" t="n"/>
    </row>
    <row r="43" hidden="1" ht="22" customHeight="1">
      <c r="A43" s="44" t="n"/>
      <c r="B43" s="43" t="n"/>
      <c r="C43" s="6">
        <f>IF($A43="","",TEXT($A43,"aaa"))</f>
        <v/>
      </c>
      <c r="D43" s="45" t="n"/>
      <c r="E43" s="46" t="n"/>
      <c r="F43" s="46" t="n"/>
      <c r="G43" s="47" t="n"/>
      <c r="H43" s="10">
        <f>IF(OR($E43="",$F43=""),"",ROUND(MAX(0,(IF($F43&lt;$E43,$F43+1,$F43)-$E43)*24-$G43/60),2))</f>
        <v/>
      </c>
      <c r="I43" s="10">
        <f>IF($H43="","",IF($D43="法定休日",0,ROUND(MAX(0,MIN($H43,8)-$B$1),2)))</f>
        <v/>
      </c>
      <c r="J43" s="10">
        <f>IF($H43="","",IF($D43="法定休日",0,ROUND(MAX(0,$H43-8),2)))</f>
        <v/>
      </c>
      <c r="K43" s="10">
        <f>IF(OR($E43="",$F43=""),"",ROUND((MAX(0,MIN(IF($F43&lt;$E43,$F43+1,$F43),29/24)-MAX($E43,22/24))+MAX(0,MIN(IF($F43&lt;$E43,$F43+1,$F43),5/24)-$E43))*24,2))</f>
        <v/>
      </c>
      <c r="L43" s="10">
        <f>IF($H43="","",IF($D43="法定休日",$H43,0))</f>
        <v/>
      </c>
      <c r="M43" s="43" t="n"/>
    </row>
    <row r="44" hidden="1" ht="22" customHeight="1">
      <c r="A44" s="44" t="n"/>
      <c r="B44" s="43" t="n"/>
      <c r="C44" s="11">
        <f>IF($A44="","",TEXT($A44,"aaa"))</f>
        <v/>
      </c>
      <c r="D44" s="45" t="n"/>
      <c r="E44" s="46" t="n"/>
      <c r="F44" s="46" t="n"/>
      <c r="G44" s="47" t="n"/>
      <c r="H44" s="12">
        <f>IF(OR($E44="",$F44=""),"",ROUND(MAX(0,(IF($F44&lt;$E44,$F44+1,$F44)-$E44)*24-$G44/60),2))</f>
        <v/>
      </c>
      <c r="I44" s="12">
        <f>IF($H44="","",IF($D44="法定休日",0,ROUND(MAX(0,MIN($H44,8)-$B$1),2)))</f>
        <v/>
      </c>
      <c r="J44" s="12">
        <f>IF($H44="","",IF($D44="法定休日",0,ROUND(MAX(0,$H44-8),2)))</f>
        <v/>
      </c>
      <c r="K44" s="12">
        <f>IF(OR($E44="",$F44=""),"",ROUND((MAX(0,MIN(IF($F44&lt;$E44,$F44+1,$F44),29/24)-MAX($E44,22/24))+MAX(0,MIN(IF($F44&lt;$E44,$F44+1,$F44),5/24)-$E44))*24,2))</f>
        <v/>
      </c>
      <c r="L44" s="12">
        <f>IF($H44="","",IF($D44="法定休日",$H44,0))</f>
        <v/>
      </c>
      <c r="M44" s="43" t="n"/>
    </row>
    <row r="45" hidden="1" ht="22" customHeight="1">
      <c r="A45" s="44" t="n"/>
      <c r="B45" s="43" t="n"/>
      <c r="C45" s="6">
        <f>IF($A45="","",TEXT($A45,"aaa"))</f>
        <v/>
      </c>
      <c r="D45" s="45" t="n"/>
      <c r="E45" s="46" t="n"/>
      <c r="F45" s="46" t="n"/>
      <c r="G45" s="47" t="n"/>
      <c r="H45" s="10">
        <f>IF(OR($E45="",$F45=""),"",ROUND(MAX(0,(IF($F45&lt;$E45,$F45+1,$F45)-$E45)*24-$G45/60),2))</f>
        <v/>
      </c>
      <c r="I45" s="10">
        <f>IF($H45="","",IF($D45="法定休日",0,ROUND(MAX(0,MIN($H45,8)-$B$1),2)))</f>
        <v/>
      </c>
      <c r="J45" s="10">
        <f>IF($H45="","",IF($D45="法定休日",0,ROUND(MAX(0,$H45-8),2)))</f>
        <v/>
      </c>
      <c r="K45" s="10">
        <f>IF(OR($E45="",$F45=""),"",ROUND((MAX(0,MIN(IF($F45&lt;$E45,$F45+1,$F45),29/24)-MAX($E45,22/24))+MAX(0,MIN(IF($F45&lt;$E45,$F45+1,$F45),5/24)-$E45))*24,2))</f>
        <v/>
      </c>
      <c r="L45" s="10">
        <f>IF($H45="","",IF($D45="法定休日",$H45,0))</f>
        <v/>
      </c>
      <c r="M45" s="43" t="n"/>
    </row>
    <row r="46" hidden="1" ht="22" customHeight="1">
      <c r="A46" s="44" t="n"/>
      <c r="B46" s="43" t="n"/>
      <c r="C46" s="11">
        <f>IF($A46="","",TEXT($A46,"aaa"))</f>
        <v/>
      </c>
      <c r="D46" s="45" t="n"/>
      <c r="E46" s="46" t="n"/>
      <c r="F46" s="46" t="n"/>
      <c r="G46" s="47" t="n"/>
      <c r="H46" s="12">
        <f>IF(OR($E46="",$F46=""),"",ROUND(MAX(0,(IF($F46&lt;$E46,$F46+1,$F46)-$E46)*24-$G46/60),2))</f>
        <v/>
      </c>
      <c r="I46" s="12">
        <f>IF($H46="","",IF($D46="法定休日",0,ROUND(MAX(0,MIN($H46,8)-$B$1),2)))</f>
        <v/>
      </c>
      <c r="J46" s="12">
        <f>IF($H46="","",IF($D46="法定休日",0,ROUND(MAX(0,$H46-8),2)))</f>
        <v/>
      </c>
      <c r="K46" s="12">
        <f>IF(OR($E46="",$F46=""),"",ROUND((MAX(0,MIN(IF($F46&lt;$E46,$F46+1,$F46),29/24)-MAX($E46,22/24))+MAX(0,MIN(IF($F46&lt;$E46,$F46+1,$F46),5/24)-$E46))*24,2))</f>
        <v/>
      </c>
      <c r="L46" s="12">
        <f>IF($H46="","",IF($D46="法定休日",$H46,0))</f>
        <v/>
      </c>
      <c r="M46" s="43" t="n"/>
    </row>
    <row r="47" hidden="1" ht="22" customHeight="1">
      <c r="A47" s="44" t="n"/>
      <c r="B47" s="43" t="n"/>
      <c r="C47" s="6">
        <f>IF($A47="","",TEXT($A47,"aaa"))</f>
        <v/>
      </c>
      <c r="D47" s="45" t="n"/>
      <c r="E47" s="46" t="n"/>
      <c r="F47" s="46" t="n"/>
      <c r="G47" s="47" t="n"/>
      <c r="H47" s="10">
        <f>IF(OR($E47="",$F47=""),"",ROUND(MAX(0,(IF($F47&lt;$E47,$F47+1,$F47)-$E47)*24-$G47/60),2))</f>
        <v/>
      </c>
      <c r="I47" s="10">
        <f>IF($H47="","",IF($D47="法定休日",0,ROUND(MAX(0,MIN($H47,8)-$B$1),2)))</f>
        <v/>
      </c>
      <c r="J47" s="10">
        <f>IF($H47="","",IF($D47="法定休日",0,ROUND(MAX(0,$H47-8),2)))</f>
        <v/>
      </c>
      <c r="K47" s="10">
        <f>IF(OR($E47="",$F47=""),"",ROUND((MAX(0,MIN(IF($F47&lt;$E47,$F47+1,$F47),29/24)-MAX($E47,22/24))+MAX(0,MIN(IF($F47&lt;$E47,$F47+1,$F47),5/24)-$E47))*24,2))</f>
        <v/>
      </c>
      <c r="L47" s="10">
        <f>IF($H47="","",IF($D47="法定休日",$H47,0))</f>
        <v/>
      </c>
      <c r="M47" s="43" t="n"/>
    </row>
    <row r="48" hidden="1" ht="22" customHeight="1">
      <c r="A48" s="44" t="n"/>
      <c r="B48" s="43" t="n"/>
      <c r="C48" s="11">
        <f>IF($A48="","",TEXT($A48,"aaa"))</f>
        <v/>
      </c>
      <c r="D48" s="45" t="n"/>
      <c r="E48" s="46" t="n"/>
      <c r="F48" s="46" t="n"/>
      <c r="G48" s="47" t="n"/>
      <c r="H48" s="12">
        <f>IF(OR($E48="",$F48=""),"",ROUND(MAX(0,(IF($F48&lt;$E48,$F48+1,$F48)-$E48)*24-$G48/60),2))</f>
        <v/>
      </c>
      <c r="I48" s="12">
        <f>IF($H48="","",IF($D48="法定休日",0,ROUND(MAX(0,MIN($H48,8)-$B$1),2)))</f>
        <v/>
      </c>
      <c r="J48" s="12">
        <f>IF($H48="","",IF($D48="法定休日",0,ROUND(MAX(0,$H48-8),2)))</f>
        <v/>
      </c>
      <c r="K48" s="12">
        <f>IF(OR($E48="",$F48=""),"",ROUND((MAX(0,MIN(IF($F48&lt;$E48,$F48+1,$F48),29/24)-MAX($E48,22/24))+MAX(0,MIN(IF($F48&lt;$E48,$F48+1,$F48),5/24)-$E48))*24,2))</f>
        <v/>
      </c>
      <c r="L48" s="12">
        <f>IF($H48="","",IF($D48="法定休日",$H48,0))</f>
        <v/>
      </c>
      <c r="M48" s="43" t="n"/>
    </row>
    <row r="49" hidden="1" ht="22" customHeight="1">
      <c r="A49" s="44" t="n"/>
      <c r="B49" s="43" t="n"/>
      <c r="C49" s="6">
        <f>IF($A49="","",TEXT($A49,"aaa"))</f>
        <v/>
      </c>
      <c r="D49" s="45" t="n"/>
      <c r="E49" s="46" t="n"/>
      <c r="F49" s="46" t="n"/>
      <c r="G49" s="47" t="n"/>
      <c r="H49" s="10">
        <f>IF(OR($E49="",$F49=""),"",ROUND(MAX(0,(IF($F49&lt;$E49,$F49+1,$F49)-$E49)*24-$G49/60),2))</f>
        <v/>
      </c>
      <c r="I49" s="10">
        <f>IF($H49="","",IF($D49="法定休日",0,ROUND(MAX(0,MIN($H49,8)-$B$1),2)))</f>
        <v/>
      </c>
      <c r="J49" s="10">
        <f>IF($H49="","",IF($D49="法定休日",0,ROUND(MAX(0,$H49-8),2)))</f>
        <v/>
      </c>
      <c r="K49" s="10">
        <f>IF(OR($E49="",$F49=""),"",ROUND((MAX(0,MIN(IF($F49&lt;$E49,$F49+1,$F49),29/24)-MAX($E49,22/24))+MAX(0,MIN(IF($F49&lt;$E49,$F49+1,$F49),5/24)-$E49))*24,2))</f>
        <v/>
      </c>
      <c r="L49" s="10">
        <f>IF($H49="","",IF($D49="法定休日",$H49,0))</f>
        <v/>
      </c>
      <c r="M49" s="43" t="n"/>
    </row>
    <row r="50" hidden="1" ht="22" customHeight="1">
      <c r="A50" s="44" t="n"/>
      <c r="B50" s="43" t="n"/>
      <c r="C50" s="11">
        <f>IF($A50="","",TEXT($A50,"aaa"))</f>
        <v/>
      </c>
      <c r="D50" s="45" t="n"/>
      <c r="E50" s="46" t="n"/>
      <c r="F50" s="46" t="n"/>
      <c r="G50" s="47" t="n"/>
      <c r="H50" s="12">
        <f>IF(OR($E50="",$F50=""),"",ROUND(MAX(0,(IF($F50&lt;$E50,$F50+1,$F50)-$E50)*24-$G50/60),2))</f>
        <v/>
      </c>
      <c r="I50" s="12">
        <f>IF($H50="","",IF($D50="法定休日",0,ROUND(MAX(0,MIN($H50,8)-$B$1),2)))</f>
        <v/>
      </c>
      <c r="J50" s="12">
        <f>IF($H50="","",IF($D50="法定休日",0,ROUND(MAX(0,$H50-8),2)))</f>
        <v/>
      </c>
      <c r="K50" s="12">
        <f>IF(OR($E50="",$F50=""),"",ROUND((MAX(0,MIN(IF($F50&lt;$E50,$F50+1,$F50),29/24)-MAX($E50,22/24))+MAX(0,MIN(IF($F50&lt;$E50,$F50+1,$F50),5/24)-$E50))*24,2))</f>
        <v/>
      </c>
      <c r="L50" s="12">
        <f>IF($H50="","",IF($D50="法定休日",$H50,0))</f>
        <v/>
      </c>
      <c r="M50" s="43" t="n"/>
    </row>
    <row r="51" hidden="1" ht="22" customHeight="1">
      <c r="A51" s="44" t="n"/>
      <c r="B51" s="43" t="n"/>
      <c r="C51" s="6">
        <f>IF($A51="","",TEXT($A51,"aaa"))</f>
        <v/>
      </c>
      <c r="D51" s="45" t="n"/>
      <c r="E51" s="46" t="n"/>
      <c r="F51" s="46" t="n"/>
      <c r="G51" s="47" t="n"/>
      <c r="H51" s="10">
        <f>IF(OR($E51="",$F51=""),"",ROUND(MAX(0,(IF($F51&lt;$E51,$F51+1,$F51)-$E51)*24-$G51/60),2))</f>
        <v/>
      </c>
      <c r="I51" s="10">
        <f>IF($H51="","",IF($D51="法定休日",0,ROUND(MAX(0,MIN($H51,8)-$B$1),2)))</f>
        <v/>
      </c>
      <c r="J51" s="10">
        <f>IF($H51="","",IF($D51="法定休日",0,ROUND(MAX(0,$H51-8),2)))</f>
        <v/>
      </c>
      <c r="K51" s="10">
        <f>IF(OR($E51="",$F51=""),"",ROUND((MAX(0,MIN(IF($F51&lt;$E51,$F51+1,$F51),29/24)-MAX($E51,22/24))+MAX(0,MIN(IF($F51&lt;$E51,$F51+1,$F51),5/24)-$E51))*24,2))</f>
        <v/>
      </c>
      <c r="L51" s="10">
        <f>IF($H51="","",IF($D51="法定休日",$H51,0))</f>
        <v/>
      </c>
      <c r="M51" s="43" t="n"/>
    </row>
    <row r="52" hidden="1" ht="22" customHeight="1">
      <c r="A52" s="44" t="n"/>
      <c r="B52" s="43" t="n"/>
      <c r="C52" s="11">
        <f>IF($A52="","",TEXT($A52,"aaa"))</f>
        <v/>
      </c>
      <c r="D52" s="45" t="n"/>
      <c r="E52" s="46" t="n"/>
      <c r="F52" s="46" t="n"/>
      <c r="G52" s="47" t="n"/>
      <c r="H52" s="12">
        <f>IF(OR($E52="",$F52=""),"",ROUND(MAX(0,(IF($F52&lt;$E52,$F52+1,$F52)-$E52)*24-$G52/60),2))</f>
        <v/>
      </c>
      <c r="I52" s="12">
        <f>IF($H52="","",IF($D52="法定休日",0,ROUND(MAX(0,MIN($H52,8)-$B$1),2)))</f>
        <v/>
      </c>
      <c r="J52" s="12">
        <f>IF($H52="","",IF($D52="法定休日",0,ROUND(MAX(0,$H52-8),2)))</f>
        <v/>
      </c>
      <c r="K52" s="12">
        <f>IF(OR($E52="",$F52=""),"",ROUND((MAX(0,MIN(IF($F52&lt;$E52,$F52+1,$F52),29/24)-MAX($E52,22/24))+MAX(0,MIN(IF($F52&lt;$E52,$F52+1,$F52),5/24)-$E52))*24,2))</f>
        <v/>
      </c>
      <c r="L52" s="12">
        <f>IF($H52="","",IF($D52="法定休日",$H52,0))</f>
        <v/>
      </c>
      <c r="M52" s="43" t="n"/>
    </row>
    <row r="53" hidden="1" ht="22" customHeight="1">
      <c r="A53" s="44" t="n"/>
      <c r="B53" s="43" t="n"/>
      <c r="C53" s="6">
        <f>IF($A53="","",TEXT($A53,"aaa"))</f>
        <v/>
      </c>
      <c r="D53" s="45" t="n"/>
      <c r="E53" s="46" t="n"/>
      <c r="F53" s="46" t="n"/>
      <c r="G53" s="47" t="n"/>
      <c r="H53" s="10">
        <f>IF(OR($E53="",$F53=""),"",ROUND(MAX(0,(IF($F53&lt;$E53,$F53+1,$F53)-$E53)*24-$G53/60),2))</f>
        <v/>
      </c>
      <c r="I53" s="10">
        <f>IF($H53="","",IF($D53="法定休日",0,ROUND(MAX(0,MIN($H53,8)-$B$1),2)))</f>
        <v/>
      </c>
      <c r="J53" s="10">
        <f>IF($H53="","",IF($D53="法定休日",0,ROUND(MAX(0,$H53-8),2)))</f>
        <v/>
      </c>
      <c r="K53" s="10">
        <f>IF(OR($E53="",$F53=""),"",ROUND((MAX(0,MIN(IF($F53&lt;$E53,$F53+1,$F53),29/24)-MAX($E53,22/24))+MAX(0,MIN(IF($F53&lt;$E53,$F53+1,$F53),5/24)-$E53))*24,2))</f>
        <v/>
      </c>
      <c r="L53" s="10">
        <f>IF($H53="","",IF($D53="法定休日",$H53,0))</f>
        <v/>
      </c>
      <c r="M53" s="43" t="n"/>
    </row>
    <row r="54" hidden="1" ht="22" customHeight="1">
      <c r="A54" s="44" t="n"/>
      <c r="B54" s="43" t="n"/>
      <c r="C54" s="11">
        <f>IF($A54="","",TEXT($A54,"aaa"))</f>
        <v/>
      </c>
      <c r="D54" s="45" t="n"/>
      <c r="E54" s="46" t="n"/>
      <c r="F54" s="46" t="n"/>
      <c r="G54" s="47" t="n"/>
      <c r="H54" s="12">
        <f>IF(OR($E54="",$F54=""),"",ROUND(MAX(0,(IF($F54&lt;$E54,$F54+1,$F54)-$E54)*24-$G54/60),2))</f>
        <v/>
      </c>
      <c r="I54" s="12">
        <f>IF($H54="","",IF($D54="法定休日",0,ROUND(MAX(0,MIN($H54,8)-$B$1),2)))</f>
        <v/>
      </c>
      <c r="J54" s="12">
        <f>IF($H54="","",IF($D54="法定休日",0,ROUND(MAX(0,$H54-8),2)))</f>
        <v/>
      </c>
      <c r="K54" s="12">
        <f>IF(OR($E54="",$F54=""),"",ROUND((MAX(0,MIN(IF($F54&lt;$E54,$F54+1,$F54),29/24)-MAX($E54,22/24))+MAX(0,MIN(IF($F54&lt;$E54,$F54+1,$F54),5/24)-$E54))*24,2))</f>
        <v/>
      </c>
      <c r="L54" s="12">
        <f>IF($H54="","",IF($D54="法定休日",$H54,0))</f>
        <v/>
      </c>
      <c r="M54" s="43" t="n"/>
    </row>
    <row r="55" hidden="1" ht="22" customHeight="1">
      <c r="A55" s="44" t="n"/>
      <c r="B55" s="43" t="n"/>
      <c r="C55" s="6">
        <f>IF($A55="","",TEXT($A55,"aaa"))</f>
        <v/>
      </c>
      <c r="D55" s="45" t="n"/>
      <c r="E55" s="46" t="n"/>
      <c r="F55" s="46" t="n"/>
      <c r="G55" s="47" t="n"/>
      <c r="H55" s="10">
        <f>IF(OR($E55="",$F55=""),"",ROUND(MAX(0,(IF($F55&lt;$E55,$F55+1,$F55)-$E55)*24-$G55/60),2))</f>
        <v/>
      </c>
      <c r="I55" s="10">
        <f>IF($H55="","",IF($D55="法定休日",0,ROUND(MAX(0,MIN($H55,8)-$B$1),2)))</f>
        <v/>
      </c>
      <c r="J55" s="10">
        <f>IF($H55="","",IF($D55="法定休日",0,ROUND(MAX(0,$H55-8),2)))</f>
        <v/>
      </c>
      <c r="K55" s="10">
        <f>IF(OR($E55="",$F55=""),"",ROUND((MAX(0,MIN(IF($F55&lt;$E55,$F55+1,$F55),29/24)-MAX($E55,22/24))+MAX(0,MIN(IF($F55&lt;$E55,$F55+1,$F55),5/24)-$E55))*24,2))</f>
        <v/>
      </c>
      <c r="L55" s="10">
        <f>IF($H55="","",IF($D55="法定休日",$H55,0))</f>
        <v/>
      </c>
      <c r="M55" s="43" t="n"/>
    </row>
    <row r="56" hidden="1" ht="22" customHeight="1">
      <c r="A56" s="44" t="n"/>
      <c r="B56" s="43" t="n"/>
      <c r="C56" s="11">
        <f>IF($A56="","",TEXT($A56,"aaa"))</f>
        <v/>
      </c>
      <c r="D56" s="45" t="n"/>
      <c r="E56" s="46" t="n"/>
      <c r="F56" s="46" t="n"/>
      <c r="G56" s="47" t="n"/>
      <c r="H56" s="12">
        <f>IF(OR($E56="",$F56=""),"",ROUND(MAX(0,(IF($F56&lt;$E56,$F56+1,$F56)-$E56)*24-$G56/60),2))</f>
        <v/>
      </c>
      <c r="I56" s="12">
        <f>IF($H56="","",IF($D56="法定休日",0,ROUND(MAX(0,MIN($H56,8)-$B$1),2)))</f>
        <v/>
      </c>
      <c r="J56" s="12">
        <f>IF($H56="","",IF($D56="法定休日",0,ROUND(MAX(0,$H56-8),2)))</f>
        <v/>
      </c>
      <c r="K56" s="12">
        <f>IF(OR($E56="",$F56=""),"",ROUND((MAX(0,MIN(IF($F56&lt;$E56,$F56+1,$F56),29/24)-MAX($E56,22/24))+MAX(0,MIN(IF($F56&lt;$E56,$F56+1,$F56),5/24)-$E56))*24,2))</f>
        <v/>
      </c>
      <c r="L56" s="12">
        <f>IF($H56="","",IF($D56="法定休日",$H56,0))</f>
        <v/>
      </c>
      <c r="M56" s="43" t="n"/>
    </row>
    <row r="57" hidden="1" ht="22" customHeight="1">
      <c r="A57" s="44" t="n"/>
      <c r="B57" s="43" t="n"/>
      <c r="C57" s="6">
        <f>IF($A57="","",TEXT($A57,"aaa"))</f>
        <v/>
      </c>
      <c r="D57" s="45" t="n"/>
      <c r="E57" s="46" t="n"/>
      <c r="F57" s="46" t="n"/>
      <c r="G57" s="47" t="n"/>
      <c r="H57" s="10">
        <f>IF(OR($E57="",$F57=""),"",ROUND(MAX(0,(IF($F57&lt;$E57,$F57+1,$F57)-$E57)*24-$G57/60),2))</f>
        <v/>
      </c>
      <c r="I57" s="10">
        <f>IF($H57="","",IF($D57="法定休日",0,ROUND(MAX(0,MIN($H57,8)-$B$1),2)))</f>
        <v/>
      </c>
      <c r="J57" s="10">
        <f>IF($H57="","",IF($D57="法定休日",0,ROUND(MAX(0,$H57-8),2)))</f>
        <v/>
      </c>
      <c r="K57" s="10">
        <f>IF(OR($E57="",$F57=""),"",ROUND((MAX(0,MIN(IF($F57&lt;$E57,$F57+1,$F57),29/24)-MAX($E57,22/24))+MAX(0,MIN(IF($F57&lt;$E57,$F57+1,$F57),5/24)-$E57))*24,2))</f>
        <v/>
      </c>
      <c r="L57" s="10">
        <f>IF($H57="","",IF($D57="法定休日",$H57,0))</f>
        <v/>
      </c>
      <c r="M57" s="43" t="n"/>
    </row>
    <row r="58" hidden="1" ht="22" customHeight="1">
      <c r="A58" s="44" t="n"/>
      <c r="B58" s="43" t="n"/>
      <c r="C58" s="11">
        <f>IF($A58="","",TEXT($A58,"aaa"))</f>
        <v/>
      </c>
      <c r="D58" s="45" t="n"/>
      <c r="E58" s="46" t="n"/>
      <c r="F58" s="46" t="n"/>
      <c r="G58" s="47" t="n"/>
      <c r="H58" s="12">
        <f>IF(OR($E58="",$F58=""),"",ROUND(MAX(0,(IF($F58&lt;$E58,$F58+1,$F58)-$E58)*24-$G58/60),2))</f>
        <v/>
      </c>
      <c r="I58" s="12">
        <f>IF($H58="","",IF($D58="法定休日",0,ROUND(MAX(0,MIN($H58,8)-$B$1),2)))</f>
        <v/>
      </c>
      <c r="J58" s="12">
        <f>IF($H58="","",IF($D58="法定休日",0,ROUND(MAX(0,$H58-8),2)))</f>
        <v/>
      </c>
      <c r="K58" s="12">
        <f>IF(OR($E58="",$F58=""),"",ROUND((MAX(0,MIN(IF($F58&lt;$E58,$F58+1,$F58),29/24)-MAX($E58,22/24))+MAX(0,MIN(IF($F58&lt;$E58,$F58+1,$F58),5/24)-$E58))*24,2))</f>
        <v/>
      </c>
      <c r="L58" s="12">
        <f>IF($H58="","",IF($D58="法定休日",$H58,0))</f>
        <v/>
      </c>
      <c r="M58" s="43" t="n"/>
    </row>
    <row r="59" hidden="1" ht="22" customHeight="1">
      <c r="A59" s="44" t="n"/>
      <c r="B59" s="43" t="n"/>
      <c r="C59" s="6">
        <f>IF($A59="","",TEXT($A59,"aaa"))</f>
        <v/>
      </c>
      <c r="D59" s="45" t="n"/>
      <c r="E59" s="46" t="n"/>
      <c r="F59" s="46" t="n"/>
      <c r="G59" s="47" t="n"/>
      <c r="H59" s="10">
        <f>IF(OR($E59="",$F59=""),"",ROUND(MAX(0,(IF($F59&lt;$E59,$F59+1,$F59)-$E59)*24-$G59/60),2))</f>
        <v/>
      </c>
      <c r="I59" s="10">
        <f>IF($H59="","",IF($D59="法定休日",0,ROUND(MAX(0,MIN($H59,8)-$B$1),2)))</f>
        <v/>
      </c>
      <c r="J59" s="10">
        <f>IF($H59="","",IF($D59="法定休日",0,ROUND(MAX(0,$H59-8),2)))</f>
        <v/>
      </c>
      <c r="K59" s="10">
        <f>IF(OR($E59="",$F59=""),"",ROUND((MAX(0,MIN(IF($F59&lt;$E59,$F59+1,$F59),29/24)-MAX($E59,22/24))+MAX(0,MIN(IF($F59&lt;$E59,$F59+1,$F59),5/24)-$E59))*24,2))</f>
        <v/>
      </c>
      <c r="L59" s="10">
        <f>IF($H59="","",IF($D59="法定休日",$H59,0))</f>
        <v/>
      </c>
      <c r="M59" s="43" t="n"/>
    </row>
    <row r="60" hidden="1" ht="22" customHeight="1">
      <c r="A60" s="44" t="n"/>
      <c r="B60" s="43" t="n"/>
      <c r="C60" s="11">
        <f>IF($A60="","",TEXT($A60,"aaa"))</f>
        <v/>
      </c>
      <c r="D60" s="45" t="n"/>
      <c r="E60" s="46" t="n"/>
      <c r="F60" s="46" t="n"/>
      <c r="G60" s="47" t="n"/>
      <c r="H60" s="12">
        <f>IF(OR($E60="",$F60=""),"",ROUND(MAX(0,(IF($F60&lt;$E60,$F60+1,$F60)-$E60)*24-$G60/60),2))</f>
        <v/>
      </c>
      <c r="I60" s="12">
        <f>IF($H60="","",IF($D60="法定休日",0,ROUND(MAX(0,MIN($H60,8)-$B$1),2)))</f>
        <v/>
      </c>
      <c r="J60" s="12">
        <f>IF($H60="","",IF($D60="法定休日",0,ROUND(MAX(0,$H60-8),2)))</f>
        <v/>
      </c>
      <c r="K60" s="12">
        <f>IF(OR($E60="",$F60=""),"",ROUND((MAX(0,MIN(IF($F60&lt;$E60,$F60+1,$F60),29/24)-MAX($E60,22/24))+MAX(0,MIN(IF($F60&lt;$E60,$F60+1,$F60),5/24)-$E60))*24,2))</f>
        <v/>
      </c>
      <c r="L60" s="12">
        <f>IF($H60="","",IF($D60="法定休日",$H60,0))</f>
        <v/>
      </c>
      <c r="M60" s="43" t="n"/>
    </row>
    <row r="61" hidden="1" ht="22" customHeight="1">
      <c r="A61" s="44" t="n"/>
      <c r="B61" s="43" t="n"/>
      <c r="C61" s="6">
        <f>IF($A61="","",TEXT($A61,"aaa"))</f>
        <v/>
      </c>
      <c r="D61" s="45" t="n"/>
      <c r="E61" s="46" t="n"/>
      <c r="F61" s="46" t="n"/>
      <c r="G61" s="47" t="n"/>
      <c r="H61" s="10">
        <f>IF(OR($E61="",$F61=""),"",ROUND(MAX(0,(IF($F61&lt;$E61,$F61+1,$F61)-$E61)*24-$G61/60),2))</f>
        <v/>
      </c>
      <c r="I61" s="10">
        <f>IF($H61="","",IF($D61="法定休日",0,ROUND(MAX(0,MIN($H61,8)-$B$1),2)))</f>
        <v/>
      </c>
      <c r="J61" s="10">
        <f>IF($H61="","",IF($D61="法定休日",0,ROUND(MAX(0,$H61-8),2)))</f>
        <v/>
      </c>
      <c r="K61" s="10">
        <f>IF(OR($E61="",$F61=""),"",ROUND((MAX(0,MIN(IF($F61&lt;$E61,$F61+1,$F61),29/24)-MAX($E61,22/24))+MAX(0,MIN(IF($F61&lt;$E61,$F61+1,$F61),5/24)-$E61))*24,2))</f>
        <v/>
      </c>
      <c r="L61" s="10">
        <f>IF($H61="","",IF($D61="法定休日",$H61,0))</f>
        <v/>
      </c>
      <c r="M61" s="43" t="n"/>
    </row>
    <row r="62" hidden="1" ht="22" customHeight="1">
      <c r="A62" s="44" t="n"/>
      <c r="B62" s="43" t="n"/>
      <c r="C62" s="11">
        <f>IF($A62="","",TEXT($A62,"aaa"))</f>
        <v/>
      </c>
      <c r="D62" s="45" t="n"/>
      <c r="E62" s="46" t="n"/>
      <c r="F62" s="46" t="n"/>
      <c r="G62" s="47" t="n"/>
      <c r="H62" s="12">
        <f>IF(OR($E62="",$F62=""),"",ROUND(MAX(0,(IF($F62&lt;$E62,$F62+1,$F62)-$E62)*24-$G62/60),2))</f>
        <v/>
      </c>
      <c r="I62" s="12">
        <f>IF($H62="","",IF($D62="法定休日",0,ROUND(MAX(0,MIN($H62,8)-$B$1),2)))</f>
        <v/>
      </c>
      <c r="J62" s="12">
        <f>IF($H62="","",IF($D62="法定休日",0,ROUND(MAX(0,$H62-8),2)))</f>
        <v/>
      </c>
      <c r="K62" s="12">
        <f>IF(OR($E62="",$F62=""),"",ROUND((MAX(0,MIN(IF($F62&lt;$E62,$F62+1,$F62),29/24)-MAX($E62,22/24))+MAX(0,MIN(IF($F62&lt;$E62,$F62+1,$F62),5/24)-$E62))*24,2))</f>
        <v/>
      </c>
      <c r="L62" s="12">
        <f>IF($H62="","",IF($D62="法定休日",$H62,0))</f>
        <v/>
      </c>
      <c r="M62" s="43" t="n"/>
    </row>
    <row r="63" hidden="1" ht="22" customHeight="1">
      <c r="A63" s="44" t="n"/>
      <c r="B63" s="43" t="n"/>
      <c r="C63" s="6">
        <f>IF($A63="","",TEXT($A63,"aaa"))</f>
        <v/>
      </c>
      <c r="D63" s="45" t="n"/>
      <c r="E63" s="46" t="n"/>
      <c r="F63" s="46" t="n"/>
      <c r="G63" s="47" t="n"/>
      <c r="H63" s="10">
        <f>IF(OR($E63="",$F63=""),"",ROUND(MAX(0,(IF($F63&lt;$E63,$F63+1,$F63)-$E63)*24-$G63/60),2))</f>
        <v/>
      </c>
      <c r="I63" s="10">
        <f>IF($H63="","",IF($D63="法定休日",0,ROUND(MAX(0,MIN($H63,8)-$B$1),2)))</f>
        <v/>
      </c>
      <c r="J63" s="10">
        <f>IF($H63="","",IF($D63="法定休日",0,ROUND(MAX(0,$H63-8),2)))</f>
        <v/>
      </c>
      <c r="K63" s="10">
        <f>IF(OR($E63="",$F63=""),"",ROUND((MAX(0,MIN(IF($F63&lt;$E63,$F63+1,$F63),29/24)-MAX($E63,22/24))+MAX(0,MIN(IF($F63&lt;$E63,$F63+1,$F63),5/24)-$E63))*24,2))</f>
        <v/>
      </c>
      <c r="L63" s="10">
        <f>IF($H63="","",IF($D63="法定休日",$H63,0))</f>
        <v/>
      </c>
      <c r="M63" s="43" t="n"/>
    </row>
    <row r="64" hidden="1" ht="22" customHeight="1">
      <c r="A64" s="44" t="n"/>
      <c r="B64" s="43" t="n"/>
      <c r="C64" s="11">
        <f>IF($A64="","",TEXT($A64,"aaa"))</f>
        <v/>
      </c>
      <c r="D64" s="45" t="n"/>
      <c r="E64" s="46" t="n"/>
      <c r="F64" s="46" t="n"/>
      <c r="G64" s="47" t="n"/>
      <c r="H64" s="12">
        <f>IF(OR($E64="",$F64=""),"",ROUND(MAX(0,(IF($F64&lt;$E64,$F64+1,$F64)-$E64)*24-$G64/60),2))</f>
        <v/>
      </c>
      <c r="I64" s="12">
        <f>IF($H64="","",IF($D64="法定休日",0,ROUND(MAX(0,MIN($H64,8)-$B$1),2)))</f>
        <v/>
      </c>
      <c r="J64" s="12">
        <f>IF($H64="","",IF($D64="法定休日",0,ROUND(MAX(0,$H64-8),2)))</f>
        <v/>
      </c>
      <c r="K64" s="12">
        <f>IF(OR($E64="",$F64=""),"",ROUND((MAX(0,MIN(IF($F64&lt;$E64,$F64+1,$F64),29/24)-MAX($E64,22/24))+MAX(0,MIN(IF($F64&lt;$E64,$F64+1,$F64),5/24)-$E64))*24,2))</f>
        <v/>
      </c>
      <c r="L64" s="12">
        <f>IF($H64="","",IF($D64="法定休日",$H64,0))</f>
        <v/>
      </c>
      <c r="M64" s="43" t="n"/>
    </row>
    <row r="65" hidden="1" ht="22" customHeight="1">
      <c r="A65" s="44" t="n"/>
      <c r="B65" s="43" t="n"/>
      <c r="C65" s="6">
        <f>IF($A65="","",TEXT($A65,"aaa"))</f>
        <v/>
      </c>
      <c r="D65" s="45" t="n"/>
      <c r="E65" s="46" t="n"/>
      <c r="F65" s="46" t="n"/>
      <c r="G65" s="47" t="n"/>
      <c r="H65" s="10">
        <f>IF(OR($E65="",$F65=""),"",ROUND(MAX(0,(IF($F65&lt;$E65,$F65+1,$F65)-$E65)*24-$G65/60),2))</f>
        <v/>
      </c>
      <c r="I65" s="10">
        <f>IF($H65="","",IF($D65="法定休日",0,ROUND(MAX(0,MIN($H65,8)-$B$1),2)))</f>
        <v/>
      </c>
      <c r="J65" s="10">
        <f>IF($H65="","",IF($D65="法定休日",0,ROUND(MAX(0,$H65-8),2)))</f>
        <v/>
      </c>
      <c r="K65" s="10">
        <f>IF(OR($E65="",$F65=""),"",ROUND((MAX(0,MIN(IF($F65&lt;$E65,$F65+1,$F65),29/24)-MAX($E65,22/24))+MAX(0,MIN(IF($F65&lt;$E65,$F65+1,$F65),5/24)-$E65))*24,2))</f>
        <v/>
      </c>
      <c r="L65" s="10">
        <f>IF($H65="","",IF($D65="法定休日",$H65,0))</f>
        <v/>
      </c>
      <c r="M65" s="43" t="n"/>
    </row>
    <row r="66" hidden="1" ht="22" customHeight="1">
      <c r="A66" s="44" t="n"/>
      <c r="B66" s="43" t="n"/>
      <c r="C66" s="11">
        <f>IF($A66="","",TEXT($A66,"aaa"))</f>
        <v/>
      </c>
      <c r="D66" s="45" t="n"/>
      <c r="E66" s="46" t="n"/>
      <c r="F66" s="46" t="n"/>
      <c r="G66" s="47" t="n"/>
      <c r="H66" s="12">
        <f>IF(OR($E66="",$F66=""),"",ROUND(MAX(0,(IF($F66&lt;$E66,$F66+1,$F66)-$E66)*24-$G66/60),2))</f>
        <v/>
      </c>
      <c r="I66" s="12">
        <f>IF($H66="","",IF($D66="法定休日",0,ROUND(MAX(0,MIN($H66,8)-$B$1),2)))</f>
        <v/>
      </c>
      <c r="J66" s="12">
        <f>IF($H66="","",IF($D66="法定休日",0,ROUND(MAX(0,$H66-8),2)))</f>
        <v/>
      </c>
      <c r="K66" s="12">
        <f>IF(OR($E66="",$F66=""),"",ROUND((MAX(0,MIN(IF($F66&lt;$E66,$F66+1,$F66),29/24)-MAX($E66,22/24))+MAX(0,MIN(IF($F66&lt;$E66,$F66+1,$F66),5/24)-$E66))*24,2))</f>
        <v/>
      </c>
      <c r="L66" s="12">
        <f>IF($H66="","",IF($D66="法定休日",$H66,0))</f>
        <v/>
      </c>
      <c r="M66" s="43" t="n"/>
    </row>
    <row r="67" hidden="1" ht="22" customHeight="1">
      <c r="A67" s="44" t="n"/>
      <c r="B67" s="43" t="n"/>
      <c r="C67" s="6">
        <f>IF($A67="","",TEXT($A67,"aaa"))</f>
        <v/>
      </c>
      <c r="D67" s="45" t="n"/>
      <c r="E67" s="46" t="n"/>
      <c r="F67" s="46" t="n"/>
      <c r="G67" s="47" t="n"/>
      <c r="H67" s="10">
        <f>IF(OR($E67="",$F67=""),"",ROUND(MAX(0,(IF($F67&lt;$E67,$F67+1,$F67)-$E67)*24-$G67/60),2))</f>
        <v/>
      </c>
      <c r="I67" s="10">
        <f>IF($H67="","",IF($D67="法定休日",0,ROUND(MAX(0,MIN($H67,8)-$B$1),2)))</f>
        <v/>
      </c>
      <c r="J67" s="10">
        <f>IF($H67="","",IF($D67="法定休日",0,ROUND(MAX(0,$H67-8),2)))</f>
        <v/>
      </c>
      <c r="K67" s="10">
        <f>IF(OR($E67="",$F67=""),"",ROUND((MAX(0,MIN(IF($F67&lt;$E67,$F67+1,$F67),29/24)-MAX($E67,22/24))+MAX(0,MIN(IF($F67&lt;$E67,$F67+1,$F67),5/24)-$E67))*24,2))</f>
        <v/>
      </c>
      <c r="L67" s="10">
        <f>IF($H67="","",IF($D67="法定休日",$H67,0))</f>
        <v/>
      </c>
      <c r="M67" s="43" t="n"/>
    </row>
    <row r="68" hidden="1" ht="22" customHeight="1">
      <c r="A68" s="44" t="n"/>
      <c r="B68" s="43" t="n"/>
      <c r="C68" s="11">
        <f>IF($A68="","",TEXT($A68,"aaa"))</f>
        <v/>
      </c>
      <c r="D68" s="45" t="n"/>
      <c r="E68" s="46" t="n"/>
      <c r="F68" s="46" t="n"/>
      <c r="G68" s="47" t="n"/>
      <c r="H68" s="12">
        <f>IF(OR($E68="",$F68=""),"",ROUND(MAX(0,(IF($F68&lt;$E68,$F68+1,$F68)-$E68)*24-$G68/60),2))</f>
        <v/>
      </c>
      <c r="I68" s="12">
        <f>IF($H68="","",IF($D68="法定休日",0,ROUND(MAX(0,MIN($H68,8)-$B$1),2)))</f>
        <v/>
      </c>
      <c r="J68" s="12">
        <f>IF($H68="","",IF($D68="法定休日",0,ROUND(MAX(0,$H68-8),2)))</f>
        <v/>
      </c>
      <c r="K68" s="12">
        <f>IF(OR($E68="",$F68=""),"",ROUND((MAX(0,MIN(IF($F68&lt;$E68,$F68+1,$F68),29/24)-MAX($E68,22/24))+MAX(0,MIN(IF($F68&lt;$E68,$F68+1,$F68),5/24)-$E68))*24,2))</f>
        <v/>
      </c>
      <c r="L68" s="12">
        <f>IF($H68="","",IF($D68="法定休日",$H68,0))</f>
        <v/>
      </c>
      <c r="M68" s="43" t="n"/>
    </row>
    <row r="69" hidden="1" ht="22" customHeight="1">
      <c r="A69" s="44" t="n"/>
      <c r="B69" s="43" t="n"/>
      <c r="C69" s="6">
        <f>IF($A69="","",TEXT($A69,"aaa"))</f>
        <v/>
      </c>
      <c r="D69" s="45" t="n"/>
      <c r="E69" s="46" t="n"/>
      <c r="F69" s="46" t="n"/>
      <c r="G69" s="47" t="n"/>
      <c r="H69" s="10">
        <f>IF(OR($E69="",$F69=""),"",ROUND(MAX(0,(IF($F69&lt;$E69,$F69+1,$F69)-$E69)*24-$G69/60),2))</f>
        <v/>
      </c>
      <c r="I69" s="10">
        <f>IF($H69="","",IF($D69="法定休日",0,ROUND(MAX(0,MIN($H69,8)-$B$1),2)))</f>
        <v/>
      </c>
      <c r="J69" s="10">
        <f>IF($H69="","",IF($D69="法定休日",0,ROUND(MAX(0,$H69-8),2)))</f>
        <v/>
      </c>
      <c r="K69" s="10">
        <f>IF(OR($E69="",$F69=""),"",ROUND((MAX(0,MIN(IF($F69&lt;$E69,$F69+1,$F69),29/24)-MAX($E69,22/24))+MAX(0,MIN(IF($F69&lt;$E69,$F69+1,$F69),5/24)-$E69))*24,2))</f>
        <v/>
      </c>
      <c r="L69" s="10">
        <f>IF($H69="","",IF($D69="法定休日",$H69,0))</f>
        <v/>
      </c>
      <c r="M69" s="43" t="n"/>
    </row>
    <row r="70" hidden="1" ht="22" customHeight="1">
      <c r="A70" s="44" t="n"/>
      <c r="B70" s="43" t="n"/>
      <c r="C70" s="11">
        <f>IF($A70="","",TEXT($A70,"aaa"))</f>
        <v/>
      </c>
      <c r="D70" s="45" t="n"/>
      <c r="E70" s="46" t="n"/>
      <c r="F70" s="46" t="n"/>
      <c r="G70" s="47" t="n"/>
      <c r="H70" s="12">
        <f>IF(OR($E70="",$F70=""),"",ROUND(MAX(0,(IF($F70&lt;$E70,$F70+1,$F70)-$E70)*24-$G70/60),2))</f>
        <v/>
      </c>
      <c r="I70" s="12">
        <f>IF($H70="","",IF($D70="法定休日",0,ROUND(MAX(0,MIN($H70,8)-$B$1),2)))</f>
        <v/>
      </c>
      <c r="J70" s="12">
        <f>IF($H70="","",IF($D70="法定休日",0,ROUND(MAX(0,$H70-8),2)))</f>
        <v/>
      </c>
      <c r="K70" s="12">
        <f>IF(OR($E70="",$F70=""),"",ROUND((MAX(0,MIN(IF($F70&lt;$E70,$F70+1,$F70),29/24)-MAX($E70,22/24))+MAX(0,MIN(IF($F70&lt;$E70,$F70+1,$F70),5/24)-$E70))*24,2))</f>
        <v/>
      </c>
      <c r="L70" s="12">
        <f>IF($H70="","",IF($D70="法定休日",$H70,0))</f>
        <v/>
      </c>
      <c r="M70" s="43" t="n"/>
    </row>
    <row r="71" hidden="1" ht="22" customHeight="1">
      <c r="A71" s="44" t="n"/>
      <c r="B71" s="43" t="n"/>
      <c r="C71" s="6">
        <f>IF($A71="","",TEXT($A71,"aaa"))</f>
        <v/>
      </c>
      <c r="D71" s="45" t="n"/>
      <c r="E71" s="46" t="n"/>
      <c r="F71" s="46" t="n"/>
      <c r="G71" s="47" t="n"/>
      <c r="H71" s="10">
        <f>IF(OR($E71="",$F71=""),"",ROUND(MAX(0,(IF($F71&lt;$E71,$F71+1,$F71)-$E71)*24-$G71/60),2))</f>
        <v/>
      </c>
      <c r="I71" s="10">
        <f>IF($H71="","",IF($D71="法定休日",0,ROUND(MAX(0,MIN($H71,8)-$B$1),2)))</f>
        <v/>
      </c>
      <c r="J71" s="10">
        <f>IF($H71="","",IF($D71="法定休日",0,ROUND(MAX(0,$H71-8),2)))</f>
        <v/>
      </c>
      <c r="K71" s="10">
        <f>IF(OR($E71="",$F71=""),"",ROUND((MAX(0,MIN(IF($F71&lt;$E71,$F71+1,$F71),29/24)-MAX($E71,22/24))+MAX(0,MIN(IF($F71&lt;$E71,$F71+1,$F71),5/24)-$E71))*24,2))</f>
        <v/>
      </c>
      <c r="L71" s="10">
        <f>IF($H71="","",IF($D71="法定休日",$H71,0))</f>
        <v/>
      </c>
      <c r="M71" s="43" t="n"/>
    </row>
    <row r="72" hidden="1" ht="22" customHeight="1">
      <c r="A72" s="44" t="n"/>
      <c r="B72" s="43" t="n"/>
      <c r="C72" s="11">
        <f>IF($A72="","",TEXT($A72,"aaa"))</f>
        <v/>
      </c>
      <c r="D72" s="45" t="n"/>
      <c r="E72" s="46" t="n"/>
      <c r="F72" s="46" t="n"/>
      <c r="G72" s="47" t="n"/>
      <c r="H72" s="12">
        <f>IF(OR($E72="",$F72=""),"",ROUND(MAX(0,(IF($F72&lt;$E72,$F72+1,$F72)-$E72)*24-$G72/60),2))</f>
        <v/>
      </c>
      <c r="I72" s="12">
        <f>IF($H72="","",IF($D72="法定休日",0,ROUND(MAX(0,MIN($H72,8)-$B$1),2)))</f>
        <v/>
      </c>
      <c r="J72" s="12">
        <f>IF($H72="","",IF($D72="法定休日",0,ROUND(MAX(0,$H72-8),2)))</f>
        <v/>
      </c>
      <c r="K72" s="12">
        <f>IF(OR($E72="",$F72=""),"",ROUND((MAX(0,MIN(IF($F72&lt;$E72,$F72+1,$F72),29/24)-MAX($E72,22/24))+MAX(0,MIN(IF($F72&lt;$E72,$F72+1,$F72),5/24)-$E72))*24,2))</f>
        <v/>
      </c>
      <c r="L72" s="12">
        <f>IF($H72="","",IF($D72="法定休日",$H72,0))</f>
        <v/>
      </c>
      <c r="M72" s="43" t="n"/>
    </row>
    <row r="73" hidden="1" ht="22" customHeight="1">
      <c r="A73" s="44" t="n"/>
      <c r="B73" s="43" t="n"/>
      <c r="C73" s="6">
        <f>IF($A73="","",TEXT($A73,"aaa"))</f>
        <v/>
      </c>
      <c r="D73" s="45" t="n"/>
      <c r="E73" s="46" t="n"/>
      <c r="F73" s="46" t="n"/>
      <c r="G73" s="47" t="n"/>
      <c r="H73" s="10">
        <f>IF(OR($E73="",$F73=""),"",ROUND(MAX(0,(IF($F73&lt;$E73,$F73+1,$F73)-$E73)*24-$G73/60),2))</f>
        <v/>
      </c>
      <c r="I73" s="10">
        <f>IF($H73="","",IF($D73="法定休日",0,ROUND(MAX(0,MIN($H73,8)-$B$1),2)))</f>
        <v/>
      </c>
      <c r="J73" s="10">
        <f>IF($H73="","",IF($D73="法定休日",0,ROUND(MAX(0,$H73-8),2)))</f>
        <v/>
      </c>
      <c r="K73" s="10">
        <f>IF(OR($E73="",$F73=""),"",ROUND((MAX(0,MIN(IF($F73&lt;$E73,$F73+1,$F73),29/24)-MAX($E73,22/24))+MAX(0,MIN(IF($F73&lt;$E73,$F73+1,$F73),5/24)-$E73))*24,2))</f>
        <v/>
      </c>
      <c r="L73" s="10">
        <f>IF($H73="","",IF($D73="法定休日",$H73,0))</f>
        <v/>
      </c>
      <c r="M73" s="43" t="n"/>
    </row>
    <row r="74" hidden="1" ht="22" customHeight="1">
      <c r="A74" s="44" t="n"/>
      <c r="B74" s="43" t="n"/>
      <c r="C74" s="11">
        <f>IF($A74="","",TEXT($A74,"aaa"))</f>
        <v/>
      </c>
      <c r="D74" s="45" t="n"/>
      <c r="E74" s="46" t="n"/>
      <c r="F74" s="46" t="n"/>
      <c r="G74" s="47" t="n"/>
      <c r="H74" s="12">
        <f>IF(OR($E74="",$F74=""),"",ROUND(MAX(0,(IF($F74&lt;$E74,$F74+1,$F74)-$E74)*24-$G74/60),2))</f>
        <v/>
      </c>
      <c r="I74" s="12">
        <f>IF($H74="","",IF($D74="法定休日",0,ROUND(MAX(0,MIN($H74,8)-$B$1),2)))</f>
        <v/>
      </c>
      <c r="J74" s="12">
        <f>IF($H74="","",IF($D74="法定休日",0,ROUND(MAX(0,$H74-8),2)))</f>
        <v/>
      </c>
      <c r="K74" s="12">
        <f>IF(OR($E74="",$F74=""),"",ROUND((MAX(0,MIN(IF($F74&lt;$E74,$F74+1,$F74),29/24)-MAX($E74,22/24))+MAX(0,MIN(IF($F74&lt;$E74,$F74+1,$F74),5/24)-$E74))*24,2))</f>
        <v/>
      </c>
      <c r="L74" s="12">
        <f>IF($H74="","",IF($D74="法定休日",$H74,0))</f>
        <v/>
      </c>
      <c r="M74" s="43" t="n"/>
    </row>
    <row r="75" hidden="1" ht="22" customHeight="1">
      <c r="A75" s="44" t="n"/>
      <c r="B75" s="43" t="n"/>
      <c r="C75" s="6">
        <f>IF($A75="","",TEXT($A75,"aaa"))</f>
        <v/>
      </c>
      <c r="D75" s="45" t="n"/>
      <c r="E75" s="46" t="n"/>
      <c r="F75" s="46" t="n"/>
      <c r="G75" s="47" t="n"/>
      <c r="H75" s="10">
        <f>IF(OR($E75="",$F75=""),"",ROUND(MAX(0,(IF($F75&lt;$E75,$F75+1,$F75)-$E75)*24-$G75/60),2))</f>
        <v/>
      </c>
      <c r="I75" s="10">
        <f>IF($H75="","",IF($D75="法定休日",0,ROUND(MAX(0,MIN($H75,8)-$B$1),2)))</f>
        <v/>
      </c>
      <c r="J75" s="10">
        <f>IF($H75="","",IF($D75="法定休日",0,ROUND(MAX(0,$H75-8),2)))</f>
        <v/>
      </c>
      <c r="K75" s="10">
        <f>IF(OR($E75="",$F75=""),"",ROUND((MAX(0,MIN(IF($F75&lt;$E75,$F75+1,$F75),29/24)-MAX($E75,22/24))+MAX(0,MIN(IF($F75&lt;$E75,$F75+1,$F75),5/24)-$E75))*24,2))</f>
        <v/>
      </c>
      <c r="L75" s="10">
        <f>IF($H75="","",IF($D75="法定休日",$H75,0))</f>
        <v/>
      </c>
      <c r="M75" s="43" t="n"/>
    </row>
    <row r="76" hidden="1" ht="22" customHeight="1">
      <c r="A76" s="44" t="n"/>
      <c r="B76" s="43" t="n"/>
      <c r="C76" s="11">
        <f>IF($A76="","",TEXT($A76,"aaa"))</f>
        <v/>
      </c>
      <c r="D76" s="45" t="n"/>
      <c r="E76" s="46" t="n"/>
      <c r="F76" s="46" t="n"/>
      <c r="G76" s="47" t="n"/>
      <c r="H76" s="12">
        <f>IF(OR($E76="",$F76=""),"",ROUND(MAX(0,(IF($F76&lt;$E76,$F76+1,$F76)-$E76)*24-$G76/60),2))</f>
        <v/>
      </c>
      <c r="I76" s="12">
        <f>IF($H76="","",IF($D76="法定休日",0,ROUND(MAX(0,MIN($H76,8)-$B$1),2)))</f>
        <v/>
      </c>
      <c r="J76" s="12">
        <f>IF($H76="","",IF($D76="法定休日",0,ROUND(MAX(0,$H76-8),2)))</f>
        <v/>
      </c>
      <c r="K76" s="12">
        <f>IF(OR($E76="",$F76=""),"",ROUND((MAX(0,MIN(IF($F76&lt;$E76,$F76+1,$F76),29/24)-MAX($E76,22/24))+MAX(0,MIN(IF($F76&lt;$E76,$F76+1,$F76),5/24)-$E76))*24,2))</f>
        <v/>
      </c>
      <c r="L76" s="12">
        <f>IF($H76="","",IF($D76="法定休日",$H76,0))</f>
        <v/>
      </c>
      <c r="M76" s="43" t="n"/>
    </row>
    <row r="77" hidden="1" ht="22" customHeight="1">
      <c r="A77" s="44" t="n"/>
      <c r="B77" s="43" t="n"/>
      <c r="C77" s="6">
        <f>IF($A77="","",TEXT($A77,"aaa"))</f>
        <v/>
      </c>
      <c r="D77" s="45" t="n"/>
      <c r="E77" s="46" t="n"/>
      <c r="F77" s="46" t="n"/>
      <c r="G77" s="47" t="n"/>
      <c r="H77" s="10">
        <f>IF(OR($E77="",$F77=""),"",ROUND(MAX(0,(IF($F77&lt;$E77,$F77+1,$F77)-$E77)*24-$G77/60),2))</f>
        <v/>
      </c>
      <c r="I77" s="10">
        <f>IF($H77="","",IF($D77="法定休日",0,ROUND(MAX(0,MIN($H77,8)-$B$1),2)))</f>
        <v/>
      </c>
      <c r="J77" s="10">
        <f>IF($H77="","",IF($D77="法定休日",0,ROUND(MAX(0,$H77-8),2)))</f>
        <v/>
      </c>
      <c r="K77" s="10">
        <f>IF(OR($E77="",$F77=""),"",ROUND((MAX(0,MIN(IF($F77&lt;$E77,$F77+1,$F77),29/24)-MAX($E77,22/24))+MAX(0,MIN(IF($F77&lt;$E77,$F77+1,$F77),5/24)-$E77))*24,2))</f>
        <v/>
      </c>
      <c r="L77" s="10">
        <f>IF($H77="","",IF($D77="法定休日",$H77,0))</f>
        <v/>
      </c>
      <c r="M77" s="43" t="n"/>
    </row>
    <row r="78" hidden="1" ht="22" customHeight="1">
      <c r="A78" s="44" t="n"/>
      <c r="B78" s="43" t="n"/>
      <c r="C78" s="11">
        <f>IF($A78="","",TEXT($A78,"aaa"))</f>
        <v/>
      </c>
      <c r="D78" s="45" t="n"/>
      <c r="E78" s="46" t="n"/>
      <c r="F78" s="46" t="n"/>
      <c r="G78" s="47" t="n"/>
      <c r="H78" s="12">
        <f>IF(OR($E78="",$F78=""),"",ROUND(MAX(0,(IF($F78&lt;$E78,$F78+1,$F78)-$E78)*24-$G78/60),2))</f>
        <v/>
      </c>
      <c r="I78" s="12">
        <f>IF($H78="","",IF($D78="法定休日",0,ROUND(MAX(0,MIN($H78,8)-$B$1),2)))</f>
        <v/>
      </c>
      <c r="J78" s="12">
        <f>IF($H78="","",IF($D78="法定休日",0,ROUND(MAX(0,$H78-8),2)))</f>
        <v/>
      </c>
      <c r="K78" s="12">
        <f>IF(OR($E78="",$F78=""),"",ROUND((MAX(0,MIN(IF($F78&lt;$E78,$F78+1,$F78),29/24)-MAX($E78,22/24))+MAX(0,MIN(IF($F78&lt;$E78,$F78+1,$F78),5/24)-$E78))*24,2))</f>
        <v/>
      </c>
      <c r="L78" s="12">
        <f>IF($H78="","",IF($D78="法定休日",$H78,0))</f>
        <v/>
      </c>
      <c r="M78" s="43" t="n"/>
    </row>
    <row r="79" hidden="1" ht="22" customHeight="1">
      <c r="A79" s="44" t="n"/>
      <c r="B79" s="43" t="n"/>
      <c r="C79" s="6">
        <f>IF($A79="","",TEXT($A79,"aaa"))</f>
        <v/>
      </c>
      <c r="D79" s="45" t="n"/>
      <c r="E79" s="46" t="n"/>
      <c r="F79" s="46" t="n"/>
      <c r="G79" s="47" t="n"/>
      <c r="H79" s="10">
        <f>IF(OR($E79="",$F79=""),"",ROUND(MAX(0,(IF($F79&lt;$E79,$F79+1,$F79)-$E79)*24-$G79/60),2))</f>
        <v/>
      </c>
      <c r="I79" s="10">
        <f>IF($H79="","",IF($D79="法定休日",0,ROUND(MAX(0,MIN($H79,8)-$B$1),2)))</f>
        <v/>
      </c>
      <c r="J79" s="10">
        <f>IF($H79="","",IF($D79="法定休日",0,ROUND(MAX(0,$H79-8),2)))</f>
        <v/>
      </c>
      <c r="K79" s="10">
        <f>IF(OR($E79="",$F79=""),"",ROUND((MAX(0,MIN(IF($F79&lt;$E79,$F79+1,$F79),29/24)-MAX($E79,22/24))+MAX(0,MIN(IF($F79&lt;$E79,$F79+1,$F79),5/24)-$E79))*24,2))</f>
        <v/>
      </c>
      <c r="L79" s="10">
        <f>IF($H79="","",IF($D79="法定休日",$H79,0))</f>
        <v/>
      </c>
      <c r="M79" s="43" t="n"/>
    </row>
    <row r="80" hidden="1" ht="22" customHeight="1">
      <c r="A80" s="44" t="n"/>
      <c r="B80" s="43" t="n"/>
      <c r="C80" s="11">
        <f>IF($A80="","",TEXT($A80,"aaa"))</f>
        <v/>
      </c>
      <c r="D80" s="45" t="n"/>
      <c r="E80" s="46" t="n"/>
      <c r="F80" s="46" t="n"/>
      <c r="G80" s="47" t="n"/>
      <c r="H80" s="12">
        <f>IF(OR($E80="",$F80=""),"",ROUND(MAX(0,(IF($F80&lt;$E80,$F80+1,$F80)-$E80)*24-$G80/60),2))</f>
        <v/>
      </c>
      <c r="I80" s="12">
        <f>IF($H80="","",IF($D80="法定休日",0,ROUND(MAX(0,MIN($H80,8)-$B$1),2)))</f>
        <v/>
      </c>
      <c r="J80" s="12">
        <f>IF($H80="","",IF($D80="法定休日",0,ROUND(MAX(0,$H80-8),2)))</f>
        <v/>
      </c>
      <c r="K80" s="12">
        <f>IF(OR($E80="",$F80=""),"",ROUND((MAX(0,MIN(IF($F80&lt;$E80,$F80+1,$F80),29/24)-MAX($E80,22/24))+MAX(0,MIN(IF($F80&lt;$E80,$F80+1,$F80),5/24)-$E80))*24,2))</f>
        <v/>
      </c>
      <c r="L80" s="12">
        <f>IF($H80="","",IF($D80="法定休日",$H80,0))</f>
        <v/>
      </c>
      <c r="M80" s="43" t="n"/>
    </row>
    <row r="81" hidden="1" ht="22" customHeight="1">
      <c r="A81" s="44" t="n"/>
      <c r="B81" s="43" t="n"/>
      <c r="C81" s="6">
        <f>IF($A81="","",TEXT($A81,"aaa"))</f>
        <v/>
      </c>
      <c r="D81" s="45" t="n"/>
      <c r="E81" s="46" t="n"/>
      <c r="F81" s="46" t="n"/>
      <c r="G81" s="47" t="n"/>
      <c r="H81" s="10">
        <f>IF(OR($E81="",$F81=""),"",ROUND(MAX(0,(IF($F81&lt;$E81,$F81+1,$F81)-$E81)*24-$G81/60),2))</f>
        <v/>
      </c>
      <c r="I81" s="10">
        <f>IF($H81="","",IF($D81="法定休日",0,ROUND(MAX(0,MIN($H81,8)-$B$1),2)))</f>
        <v/>
      </c>
      <c r="J81" s="10">
        <f>IF($H81="","",IF($D81="法定休日",0,ROUND(MAX(0,$H81-8),2)))</f>
        <v/>
      </c>
      <c r="K81" s="10">
        <f>IF(OR($E81="",$F81=""),"",ROUND((MAX(0,MIN(IF($F81&lt;$E81,$F81+1,$F81),29/24)-MAX($E81,22/24))+MAX(0,MIN(IF($F81&lt;$E81,$F81+1,$F81),5/24)-$E81))*24,2))</f>
        <v/>
      </c>
      <c r="L81" s="10">
        <f>IF($H81="","",IF($D81="法定休日",$H81,0))</f>
        <v/>
      </c>
      <c r="M81" s="43" t="n"/>
    </row>
    <row r="82" hidden="1" ht="22" customHeight="1">
      <c r="A82" s="44" t="n"/>
      <c r="B82" s="43" t="n"/>
      <c r="C82" s="11">
        <f>IF($A82="","",TEXT($A82,"aaa"))</f>
        <v/>
      </c>
      <c r="D82" s="45" t="n"/>
      <c r="E82" s="46" t="n"/>
      <c r="F82" s="46" t="n"/>
      <c r="G82" s="47" t="n"/>
      <c r="H82" s="12">
        <f>IF(OR($E82="",$F82=""),"",ROUND(MAX(0,(IF($F82&lt;$E82,$F82+1,$F82)-$E82)*24-$G82/60),2))</f>
        <v/>
      </c>
      <c r="I82" s="12">
        <f>IF($H82="","",IF($D82="法定休日",0,ROUND(MAX(0,MIN($H82,8)-$B$1),2)))</f>
        <v/>
      </c>
      <c r="J82" s="12">
        <f>IF($H82="","",IF($D82="法定休日",0,ROUND(MAX(0,$H82-8),2)))</f>
        <v/>
      </c>
      <c r="K82" s="12">
        <f>IF(OR($E82="",$F82=""),"",ROUND((MAX(0,MIN(IF($F82&lt;$E82,$F82+1,$F82),29/24)-MAX($E82,22/24))+MAX(0,MIN(IF($F82&lt;$E82,$F82+1,$F82),5/24)-$E82))*24,2))</f>
        <v/>
      </c>
      <c r="L82" s="12">
        <f>IF($H82="","",IF($D82="法定休日",$H82,0))</f>
        <v/>
      </c>
      <c r="M82" s="43" t="n"/>
    </row>
    <row r="83" hidden="1" ht="22" customHeight="1">
      <c r="A83" s="44" t="n"/>
      <c r="B83" s="43" t="n"/>
      <c r="C83" s="6">
        <f>IF($A83="","",TEXT($A83,"aaa"))</f>
        <v/>
      </c>
      <c r="D83" s="45" t="n"/>
      <c r="E83" s="46" t="n"/>
      <c r="F83" s="46" t="n"/>
      <c r="G83" s="47" t="n"/>
      <c r="H83" s="10">
        <f>IF(OR($E83="",$F83=""),"",ROUND(MAX(0,(IF($F83&lt;$E83,$F83+1,$F83)-$E83)*24-$G83/60),2))</f>
        <v/>
      </c>
      <c r="I83" s="10">
        <f>IF($H83="","",IF($D83="法定休日",0,ROUND(MAX(0,MIN($H83,8)-$B$1),2)))</f>
        <v/>
      </c>
      <c r="J83" s="10">
        <f>IF($H83="","",IF($D83="法定休日",0,ROUND(MAX(0,$H83-8),2)))</f>
        <v/>
      </c>
      <c r="K83" s="10">
        <f>IF(OR($E83="",$F83=""),"",ROUND((MAX(0,MIN(IF($F83&lt;$E83,$F83+1,$F83),29/24)-MAX($E83,22/24))+MAX(0,MIN(IF($F83&lt;$E83,$F83+1,$F83),5/24)-$E83))*24,2))</f>
        <v/>
      </c>
      <c r="L83" s="10">
        <f>IF($H83="","",IF($D83="法定休日",$H83,0))</f>
        <v/>
      </c>
      <c r="M83" s="43" t="n"/>
    </row>
    <row r="84" hidden="1" ht="22" customHeight="1">
      <c r="A84" s="44" t="n"/>
      <c r="B84" s="43" t="n"/>
      <c r="C84" s="11">
        <f>IF($A84="","",TEXT($A84,"aaa"))</f>
        <v/>
      </c>
      <c r="D84" s="45" t="n"/>
      <c r="E84" s="46" t="n"/>
      <c r="F84" s="46" t="n"/>
      <c r="G84" s="47" t="n"/>
      <c r="H84" s="12">
        <f>IF(OR($E84="",$F84=""),"",ROUND(MAX(0,(IF($F84&lt;$E84,$F84+1,$F84)-$E84)*24-$G84/60),2))</f>
        <v/>
      </c>
      <c r="I84" s="12">
        <f>IF($H84="","",IF($D84="法定休日",0,ROUND(MAX(0,MIN($H84,8)-$B$1),2)))</f>
        <v/>
      </c>
      <c r="J84" s="12">
        <f>IF($H84="","",IF($D84="法定休日",0,ROUND(MAX(0,$H84-8),2)))</f>
        <v/>
      </c>
      <c r="K84" s="12">
        <f>IF(OR($E84="",$F84=""),"",ROUND((MAX(0,MIN(IF($F84&lt;$E84,$F84+1,$F84),29/24)-MAX($E84,22/24))+MAX(0,MIN(IF($F84&lt;$E84,$F84+1,$F84),5/24)-$E84))*24,2))</f>
        <v/>
      </c>
      <c r="L84" s="12">
        <f>IF($H84="","",IF($D84="法定休日",$H84,0))</f>
        <v/>
      </c>
      <c r="M84" s="43" t="n"/>
    </row>
    <row r="85" hidden="1" ht="22" customHeight="1">
      <c r="A85" s="44" t="n"/>
      <c r="B85" s="43" t="n"/>
      <c r="C85" s="6">
        <f>IF($A85="","",TEXT($A85,"aaa"))</f>
        <v/>
      </c>
      <c r="D85" s="45" t="n"/>
      <c r="E85" s="46" t="n"/>
      <c r="F85" s="46" t="n"/>
      <c r="G85" s="47" t="n"/>
      <c r="H85" s="10">
        <f>IF(OR($E85="",$F85=""),"",ROUND(MAX(0,(IF($F85&lt;$E85,$F85+1,$F85)-$E85)*24-$G85/60),2))</f>
        <v/>
      </c>
      <c r="I85" s="10">
        <f>IF($H85="","",IF($D85="法定休日",0,ROUND(MAX(0,MIN($H85,8)-$B$1),2)))</f>
        <v/>
      </c>
      <c r="J85" s="10">
        <f>IF($H85="","",IF($D85="法定休日",0,ROUND(MAX(0,$H85-8),2)))</f>
        <v/>
      </c>
      <c r="K85" s="10">
        <f>IF(OR($E85="",$F85=""),"",ROUND((MAX(0,MIN(IF($F85&lt;$E85,$F85+1,$F85),29/24)-MAX($E85,22/24))+MAX(0,MIN(IF($F85&lt;$E85,$F85+1,$F85),5/24)-$E85))*24,2))</f>
        <v/>
      </c>
      <c r="L85" s="10">
        <f>IF($H85="","",IF($D85="法定休日",$H85,0))</f>
        <v/>
      </c>
      <c r="M85" s="43" t="n"/>
    </row>
    <row r="86" hidden="1" ht="22" customHeight="1">
      <c r="A86" s="44" t="n"/>
      <c r="B86" s="43" t="n"/>
      <c r="C86" s="11">
        <f>IF($A86="","",TEXT($A86,"aaa"))</f>
        <v/>
      </c>
      <c r="D86" s="45" t="n"/>
      <c r="E86" s="46" t="n"/>
      <c r="F86" s="46" t="n"/>
      <c r="G86" s="47" t="n"/>
      <c r="H86" s="12">
        <f>IF(OR($E86="",$F86=""),"",ROUND(MAX(0,(IF($F86&lt;$E86,$F86+1,$F86)-$E86)*24-$G86/60),2))</f>
        <v/>
      </c>
      <c r="I86" s="12">
        <f>IF($H86="","",IF($D86="法定休日",0,ROUND(MAX(0,MIN($H86,8)-$B$1),2)))</f>
        <v/>
      </c>
      <c r="J86" s="12">
        <f>IF($H86="","",IF($D86="法定休日",0,ROUND(MAX(0,$H86-8),2)))</f>
        <v/>
      </c>
      <c r="K86" s="12">
        <f>IF(OR($E86="",$F86=""),"",ROUND((MAX(0,MIN(IF($F86&lt;$E86,$F86+1,$F86),29/24)-MAX($E86,22/24))+MAX(0,MIN(IF($F86&lt;$E86,$F86+1,$F86),5/24)-$E86))*24,2))</f>
        <v/>
      </c>
      <c r="L86" s="12">
        <f>IF($H86="","",IF($D86="法定休日",$H86,0))</f>
        <v/>
      </c>
      <c r="M86" s="43" t="n"/>
    </row>
    <row r="87" hidden="1" ht="22" customHeight="1">
      <c r="A87" s="44" t="n"/>
      <c r="B87" s="43" t="n"/>
      <c r="C87" s="6">
        <f>IF($A87="","",TEXT($A87,"aaa"))</f>
        <v/>
      </c>
      <c r="D87" s="45" t="n"/>
      <c r="E87" s="46" t="n"/>
      <c r="F87" s="46" t="n"/>
      <c r="G87" s="47" t="n"/>
      <c r="H87" s="10">
        <f>IF(OR($E87="",$F87=""),"",ROUND(MAX(0,(IF($F87&lt;$E87,$F87+1,$F87)-$E87)*24-$G87/60),2))</f>
        <v/>
      </c>
      <c r="I87" s="10">
        <f>IF($H87="","",IF($D87="法定休日",0,ROUND(MAX(0,MIN($H87,8)-$B$1),2)))</f>
        <v/>
      </c>
      <c r="J87" s="10">
        <f>IF($H87="","",IF($D87="法定休日",0,ROUND(MAX(0,$H87-8),2)))</f>
        <v/>
      </c>
      <c r="K87" s="10">
        <f>IF(OR($E87="",$F87=""),"",ROUND((MAX(0,MIN(IF($F87&lt;$E87,$F87+1,$F87),29/24)-MAX($E87,22/24))+MAX(0,MIN(IF($F87&lt;$E87,$F87+1,$F87),5/24)-$E87))*24,2))</f>
        <v/>
      </c>
      <c r="L87" s="10">
        <f>IF($H87="","",IF($D87="法定休日",$H87,0))</f>
        <v/>
      </c>
      <c r="M87" s="43" t="n"/>
    </row>
    <row r="88" hidden="1" ht="22" customHeight="1">
      <c r="A88" s="44" t="n"/>
      <c r="B88" s="43" t="n"/>
      <c r="C88" s="11">
        <f>IF($A88="","",TEXT($A88,"aaa"))</f>
        <v/>
      </c>
      <c r="D88" s="45" t="n"/>
      <c r="E88" s="46" t="n"/>
      <c r="F88" s="46" t="n"/>
      <c r="G88" s="47" t="n"/>
      <c r="H88" s="12">
        <f>IF(OR($E88="",$F88=""),"",ROUND(MAX(0,(IF($F88&lt;$E88,$F88+1,$F88)-$E88)*24-$G88/60),2))</f>
        <v/>
      </c>
      <c r="I88" s="12">
        <f>IF($H88="","",IF($D88="法定休日",0,ROUND(MAX(0,MIN($H88,8)-$B$1),2)))</f>
        <v/>
      </c>
      <c r="J88" s="12">
        <f>IF($H88="","",IF($D88="法定休日",0,ROUND(MAX(0,$H88-8),2)))</f>
        <v/>
      </c>
      <c r="K88" s="12">
        <f>IF(OR($E88="",$F88=""),"",ROUND((MAX(0,MIN(IF($F88&lt;$E88,$F88+1,$F88),29/24)-MAX($E88,22/24))+MAX(0,MIN(IF($F88&lt;$E88,$F88+1,$F88),5/24)-$E88))*24,2))</f>
        <v/>
      </c>
      <c r="L88" s="12">
        <f>IF($H88="","",IF($D88="法定休日",$H88,0))</f>
        <v/>
      </c>
      <c r="M88" s="43" t="n"/>
    </row>
    <row r="89" hidden="1" ht="22" customHeight="1">
      <c r="A89" s="44" t="n"/>
      <c r="B89" s="43" t="n"/>
      <c r="C89" s="6">
        <f>IF($A89="","",TEXT($A89,"aaa"))</f>
        <v/>
      </c>
      <c r="D89" s="45" t="n"/>
      <c r="E89" s="46" t="n"/>
      <c r="F89" s="46" t="n"/>
      <c r="G89" s="47" t="n"/>
      <c r="H89" s="10">
        <f>IF(OR($E89="",$F89=""),"",ROUND(MAX(0,(IF($F89&lt;$E89,$F89+1,$F89)-$E89)*24-$G89/60),2))</f>
        <v/>
      </c>
      <c r="I89" s="10">
        <f>IF($H89="","",IF($D89="法定休日",0,ROUND(MAX(0,MIN($H89,8)-$B$1),2)))</f>
        <v/>
      </c>
      <c r="J89" s="10">
        <f>IF($H89="","",IF($D89="法定休日",0,ROUND(MAX(0,$H89-8),2)))</f>
        <v/>
      </c>
      <c r="K89" s="10">
        <f>IF(OR($E89="",$F89=""),"",ROUND((MAX(0,MIN(IF($F89&lt;$E89,$F89+1,$F89),29/24)-MAX($E89,22/24))+MAX(0,MIN(IF($F89&lt;$E89,$F89+1,$F89),5/24)-$E89))*24,2))</f>
        <v/>
      </c>
      <c r="L89" s="10">
        <f>IF($H89="","",IF($D89="法定休日",$H89,0))</f>
        <v/>
      </c>
      <c r="M89" s="43" t="n"/>
    </row>
    <row r="90" hidden="1" ht="22" customHeight="1">
      <c r="A90" s="44" t="n"/>
      <c r="B90" s="43" t="n"/>
      <c r="C90" s="11">
        <f>IF($A90="","",TEXT($A90,"aaa"))</f>
        <v/>
      </c>
      <c r="D90" s="45" t="n"/>
      <c r="E90" s="46" t="n"/>
      <c r="F90" s="46" t="n"/>
      <c r="G90" s="47" t="n"/>
      <c r="H90" s="12">
        <f>IF(OR($E90="",$F90=""),"",ROUND(MAX(0,(IF($F90&lt;$E90,$F90+1,$F90)-$E90)*24-$G90/60),2))</f>
        <v/>
      </c>
      <c r="I90" s="12">
        <f>IF($H90="","",IF($D90="法定休日",0,ROUND(MAX(0,MIN($H90,8)-$B$1),2)))</f>
        <v/>
      </c>
      <c r="J90" s="12">
        <f>IF($H90="","",IF($D90="法定休日",0,ROUND(MAX(0,$H90-8),2)))</f>
        <v/>
      </c>
      <c r="K90" s="12">
        <f>IF(OR($E90="",$F90=""),"",ROUND((MAX(0,MIN(IF($F90&lt;$E90,$F90+1,$F90),29/24)-MAX($E90,22/24))+MAX(0,MIN(IF($F90&lt;$E90,$F90+1,$F90),5/24)-$E90))*24,2))</f>
        <v/>
      </c>
      <c r="L90" s="12">
        <f>IF($H90="","",IF($D90="法定休日",$H90,0))</f>
        <v/>
      </c>
      <c r="M90" s="43" t="n"/>
    </row>
    <row r="91" hidden="1" ht="22" customHeight="1">
      <c r="A91" s="44" t="n"/>
      <c r="B91" s="43" t="n"/>
      <c r="C91" s="6">
        <f>IF($A91="","",TEXT($A91,"aaa"))</f>
        <v/>
      </c>
      <c r="D91" s="45" t="n"/>
      <c r="E91" s="46" t="n"/>
      <c r="F91" s="46" t="n"/>
      <c r="G91" s="47" t="n"/>
      <c r="H91" s="10">
        <f>IF(OR($E91="",$F91=""),"",ROUND(MAX(0,(IF($F91&lt;$E91,$F91+1,$F91)-$E91)*24-$G91/60),2))</f>
        <v/>
      </c>
      <c r="I91" s="10">
        <f>IF($H91="","",IF($D91="法定休日",0,ROUND(MAX(0,MIN($H91,8)-$B$1),2)))</f>
        <v/>
      </c>
      <c r="J91" s="10">
        <f>IF($H91="","",IF($D91="法定休日",0,ROUND(MAX(0,$H91-8),2)))</f>
        <v/>
      </c>
      <c r="K91" s="10">
        <f>IF(OR($E91="",$F91=""),"",ROUND((MAX(0,MIN(IF($F91&lt;$E91,$F91+1,$F91),29/24)-MAX($E91,22/24))+MAX(0,MIN(IF($F91&lt;$E91,$F91+1,$F91),5/24)-$E91))*24,2))</f>
        <v/>
      </c>
      <c r="L91" s="10">
        <f>IF($H91="","",IF($D91="法定休日",$H91,0))</f>
        <v/>
      </c>
      <c r="M91" s="43" t="n"/>
    </row>
    <row r="92" hidden="1" ht="22" customHeight="1">
      <c r="A92" s="44" t="n"/>
      <c r="B92" s="43" t="n"/>
      <c r="C92" s="11">
        <f>IF($A92="","",TEXT($A92,"aaa"))</f>
        <v/>
      </c>
      <c r="D92" s="45" t="n"/>
      <c r="E92" s="46" t="n"/>
      <c r="F92" s="46" t="n"/>
      <c r="G92" s="47" t="n"/>
      <c r="H92" s="12">
        <f>IF(OR($E92="",$F92=""),"",ROUND(MAX(0,(IF($F92&lt;$E92,$F92+1,$F92)-$E92)*24-$G92/60),2))</f>
        <v/>
      </c>
      <c r="I92" s="12">
        <f>IF($H92="","",IF($D92="法定休日",0,ROUND(MAX(0,MIN($H92,8)-$B$1),2)))</f>
        <v/>
      </c>
      <c r="J92" s="12">
        <f>IF($H92="","",IF($D92="法定休日",0,ROUND(MAX(0,$H92-8),2)))</f>
        <v/>
      </c>
      <c r="K92" s="12">
        <f>IF(OR($E92="",$F92=""),"",ROUND((MAX(0,MIN(IF($F92&lt;$E92,$F92+1,$F92),29/24)-MAX($E92,22/24))+MAX(0,MIN(IF($F92&lt;$E92,$F92+1,$F92),5/24)-$E92))*24,2))</f>
        <v/>
      </c>
      <c r="L92" s="12">
        <f>IF($H92="","",IF($D92="法定休日",$H92,0))</f>
        <v/>
      </c>
      <c r="M92" s="43" t="n"/>
    </row>
    <row r="93" hidden="1" ht="22" customHeight="1">
      <c r="A93" s="44" t="n"/>
      <c r="B93" s="43" t="n"/>
      <c r="C93" s="6">
        <f>IF($A93="","",TEXT($A93,"aaa"))</f>
        <v/>
      </c>
      <c r="D93" s="45" t="n"/>
      <c r="E93" s="46" t="n"/>
      <c r="F93" s="46" t="n"/>
      <c r="G93" s="47" t="n"/>
      <c r="H93" s="10">
        <f>IF(OR($E93="",$F93=""),"",ROUND(MAX(0,(IF($F93&lt;$E93,$F93+1,$F93)-$E93)*24-$G93/60),2))</f>
        <v/>
      </c>
      <c r="I93" s="10">
        <f>IF($H93="","",IF($D93="法定休日",0,ROUND(MAX(0,MIN($H93,8)-$B$1),2)))</f>
        <v/>
      </c>
      <c r="J93" s="10">
        <f>IF($H93="","",IF($D93="法定休日",0,ROUND(MAX(0,$H93-8),2)))</f>
        <v/>
      </c>
      <c r="K93" s="10">
        <f>IF(OR($E93="",$F93=""),"",ROUND((MAX(0,MIN(IF($F93&lt;$E93,$F93+1,$F93),29/24)-MAX($E93,22/24))+MAX(0,MIN(IF($F93&lt;$E93,$F93+1,$F93),5/24)-$E93))*24,2))</f>
        <v/>
      </c>
      <c r="L93" s="10">
        <f>IF($H93="","",IF($D93="法定休日",$H93,0))</f>
        <v/>
      </c>
      <c r="M93" s="43" t="n"/>
    </row>
    <row r="94" hidden="1" ht="22" customHeight="1">
      <c r="A94" s="44" t="n"/>
      <c r="B94" s="43" t="n"/>
      <c r="C94" s="11">
        <f>IF($A94="","",TEXT($A94,"aaa"))</f>
        <v/>
      </c>
      <c r="D94" s="45" t="n"/>
      <c r="E94" s="46" t="n"/>
      <c r="F94" s="46" t="n"/>
      <c r="G94" s="47" t="n"/>
      <c r="H94" s="12">
        <f>IF(OR($E94="",$F94=""),"",ROUND(MAX(0,(IF($F94&lt;$E94,$F94+1,$F94)-$E94)*24-$G94/60),2))</f>
        <v/>
      </c>
      <c r="I94" s="12">
        <f>IF($H94="","",IF($D94="法定休日",0,ROUND(MAX(0,MIN($H94,8)-$B$1),2)))</f>
        <v/>
      </c>
      <c r="J94" s="12">
        <f>IF($H94="","",IF($D94="法定休日",0,ROUND(MAX(0,$H94-8),2)))</f>
        <v/>
      </c>
      <c r="K94" s="12">
        <f>IF(OR($E94="",$F94=""),"",ROUND((MAX(0,MIN(IF($F94&lt;$E94,$F94+1,$F94),29/24)-MAX($E94,22/24))+MAX(0,MIN(IF($F94&lt;$E94,$F94+1,$F94),5/24)-$E94))*24,2))</f>
        <v/>
      </c>
      <c r="L94" s="12">
        <f>IF($H94="","",IF($D94="法定休日",$H94,0))</f>
        <v/>
      </c>
      <c r="M94" s="43" t="n"/>
    </row>
    <row r="95" hidden="1" ht="22" customHeight="1">
      <c r="A95" s="44" t="n"/>
      <c r="B95" s="43" t="n"/>
      <c r="C95" s="6">
        <f>IF($A95="","",TEXT($A95,"aaa"))</f>
        <v/>
      </c>
      <c r="D95" s="45" t="n"/>
      <c r="E95" s="46" t="n"/>
      <c r="F95" s="46" t="n"/>
      <c r="G95" s="47" t="n"/>
      <c r="H95" s="10">
        <f>IF(OR($E95="",$F95=""),"",ROUND(MAX(0,(IF($F95&lt;$E95,$F95+1,$F95)-$E95)*24-$G95/60),2))</f>
        <v/>
      </c>
      <c r="I95" s="10">
        <f>IF($H95="","",IF($D95="法定休日",0,ROUND(MAX(0,MIN($H95,8)-$B$1),2)))</f>
        <v/>
      </c>
      <c r="J95" s="10">
        <f>IF($H95="","",IF($D95="法定休日",0,ROUND(MAX(0,$H95-8),2)))</f>
        <v/>
      </c>
      <c r="K95" s="10">
        <f>IF(OR($E95="",$F95=""),"",ROUND((MAX(0,MIN(IF($F95&lt;$E95,$F95+1,$F95),29/24)-MAX($E95,22/24))+MAX(0,MIN(IF($F95&lt;$E95,$F95+1,$F95),5/24)-$E95))*24,2))</f>
        <v/>
      </c>
      <c r="L95" s="10">
        <f>IF($H95="","",IF($D95="法定休日",$H95,0))</f>
        <v/>
      </c>
      <c r="M95" s="43" t="n"/>
    </row>
    <row r="96" hidden="1" ht="22" customHeight="1">
      <c r="A96" s="44" t="n"/>
      <c r="B96" s="43" t="n"/>
      <c r="C96" s="11">
        <f>IF($A96="","",TEXT($A96,"aaa"))</f>
        <v/>
      </c>
      <c r="D96" s="45" t="n"/>
      <c r="E96" s="46" t="n"/>
      <c r="F96" s="46" t="n"/>
      <c r="G96" s="47" t="n"/>
      <c r="H96" s="12">
        <f>IF(OR($E96="",$F96=""),"",ROUND(MAX(0,(IF($F96&lt;$E96,$F96+1,$F96)-$E96)*24-$G96/60),2))</f>
        <v/>
      </c>
      <c r="I96" s="12">
        <f>IF($H96="","",IF($D96="法定休日",0,ROUND(MAX(0,MIN($H96,8)-$B$1),2)))</f>
        <v/>
      </c>
      <c r="J96" s="12">
        <f>IF($H96="","",IF($D96="法定休日",0,ROUND(MAX(0,$H96-8),2)))</f>
        <v/>
      </c>
      <c r="K96" s="12">
        <f>IF(OR($E96="",$F96=""),"",ROUND((MAX(0,MIN(IF($F96&lt;$E96,$F96+1,$F96),29/24)-MAX($E96,22/24))+MAX(0,MIN(IF($F96&lt;$E96,$F96+1,$F96),5/24)-$E96))*24,2))</f>
        <v/>
      </c>
      <c r="L96" s="12">
        <f>IF($H96="","",IF($D96="法定休日",$H96,0))</f>
        <v/>
      </c>
      <c r="M96" s="43" t="n"/>
    </row>
    <row r="97" hidden="1" ht="22" customHeight="1">
      <c r="A97" s="44" t="n"/>
      <c r="B97" s="43" t="n"/>
      <c r="C97" s="6">
        <f>IF($A97="","",TEXT($A97,"aaa"))</f>
        <v/>
      </c>
      <c r="D97" s="45" t="n"/>
      <c r="E97" s="46" t="n"/>
      <c r="F97" s="46" t="n"/>
      <c r="G97" s="47" t="n"/>
      <c r="H97" s="10">
        <f>IF(OR($E97="",$F97=""),"",ROUND(MAX(0,(IF($F97&lt;$E97,$F97+1,$F97)-$E97)*24-$G97/60),2))</f>
        <v/>
      </c>
      <c r="I97" s="10">
        <f>IF($H97="","",IF($D97="法定休日",0,ROUND(MAX(0,MIN($H97,8)-$B$1),2)))</f>
        <v/>
      </c>
      <c r="J97" s="10">
        <f>IF($H97="","",IF($D97="法定休日",0,ROUND(MAX(0,$H97-8),2)))</f>
        <v/>
      </c>
      <c r="K97" s="10">
        <f>IF(OR($E97="",$F97=""),"",ROUND((MAX(0,MIN(IF($F97&lt;$E97,$F97+1,$F97),29/24)-MAX($E97,22/24))+MAX(0,MIN(IF($F97&lt;$E97,$F97+1,$F97),5/24)-$E97))*24,2))</f>
        <v/>
      </c>
      <c r="L97" s="10">
        <f>IF($H97="","",IF($D97="法定休日",$H97,0))</f>
        <v/>
      </c>
      <c r="M97" s="43" t="n"/>
    </row>
    <row r="98" hidden="1" ht="22" customHeight="1">
      <c r="A98" s="44" t="n"/>
      <c r="B98" s="43" t="n"/>
      <c r="C98" s="11">
        <f>IF($A98="","",TEXT($A98,"aaa"))</f>
        <v/>
      </c>
      <c r="D98" s="45" t="n"/>
      <c r="E98" s="46" t="n"/>
      <c r="F98" s="46" t="n"/>
      <c r="G98" s="47" t="n"/>
      <c r="H98" s="12">
        <f>IF(OR($E98="",$F98=""),"",ROUND(MAX(0,(IF($F98&lt;$E98,$F98+1,$F98)-$E98)*24-$G98/60),2))</f>
        <v/>
      </c>
      <c r="I98" s="12">
        <f>IF($H98="","",IF($D98="法定休日",0,ROUND(MAX(0,MIN($H98,8)-$B$1),2)))</f>
        <v/>
      </c>
      <c r="J98" s="12">
        <f>IF($H98="","",IF($D98="法定休日",0,ROUND(MAX(0,$H98-8),2)))</f>
        <v/>
      </c>
      <c r="K98" s="12">
        <f>IF(OR($E98="",$F98=""),"",ROUND((MAX(0,MIN(IF($F98&lt;$E98,$F98+1,$F98),29/24)-MAX($E98,22/24))+MAX(0,MIN(IF($F98&lt;$E98,$F98+1,$F98),5/24)-$E98))*24,2))</f>
        <v/>
      </c>
      <c r="L98" s="12">
        <f>IF($H98="","",IF($D98="法定休日",$H98,0))</f>
        <v/>
      </c>
      <c r="M98" s="43" t="n"/>
    </row>
    <row r="99" hidden="1" ht="22" customHeight="1">
      <c r="A99" s="44" t="n"/>
      <c r="B99" s="43" t="n"/>
      <c r="C99" s="6">
        <f>IF($A99="","",TEXT($A99,"aaa"))</f>
        <v/>
      </c>
      <c r="D99" s="45" t="n"/>
      <c r="E99" s="46" t="n"/>
      <c r="F99" s="46" t="n"/>
      <c r="G99" s="47" t="n"/>
      <c r="H99" s="10">
        <f>IF(OR($E99="",$F99=""),"",ROUND(MAX(0,(IF($F99&lt;$E99,$F99+1,$F99)-$E99)*24-$G99/60),2))</f>
        <v/>
      </c>
      <c r="I99" s="10">
        <f>IF($H99="","",IF($D99="法定休日",0,ROUND(MAX(0,MIN($H99,8)-$B$1),2)))</f>
        <v/>
      </c>
      <c r="J99" s="10">
        <f>IF($H99="","",IF($D99="法定休日",0,ROUND(MAX(0,$H99-8),2)))</f>
        <v/>
      </c>
      <c r="K99" s="10">
        <f>IF(OR($E99="",$F99=""),"",ROUND((MAX(0,MIN(IF($F99&lt;$E99,$F99+1,$F99),29/24)-MAX($E99,22/24))+MAX(0,MIN(IF($F99&lt;$E99,$F99+1,$F99),5/24)-$E99))*24,2))</f>
        <v/>
      </c>
      <c r="L99" s="10">
        <f>IF($H99="","",IF($D99="法定休日",$H99,0))</f>
        <v/>
      </c>
      <c r="M99" s="43" t="n"/>
    </row>
    <row r="100" hidden="1" ht="22" customHeight="1">
      <c r="A100" s="44" t="n"/>
      <c r="B100" s="43" t="n"/>
      <c r="C100" s="11">
        <f>IF($A100="","",TEXT($A100,"aaa"))</f>
        <v/>
      </c>
      <c r="D100" s="45" t="n"/>
      <c r="E100" s="46" t="n"/>
      <c r="F100" s="46" t="n"/>
      <c r="G100" s="47" t="n"/>
      <c r="H100" s="12">
        <f>IF(OR($E100="",$F100=""),"",ROUND(MAX(0,(IF($F100&lt;$E100,$F100+1,$F100)-$E100)*24-$G100/60),2))</f>
        <v/>
      </c>
      <c r="I100" s="12">
        <f>IF($H100="","",IF($D100="法定休日",0,ROUND(MAX(0,MIN($H100,8)-$B$1),2)))</f>
        <v/>
      </c>
      <c r="J100" s="12">
        <f>IF($H100="","",IF($D100="法定休日",0,ROUND(MAX(0,$H100-8),2)))</f>
        <v/>
      </c>
      <c r="K100" s="12">
        <f>IF(OR($E100="",$F100=""),"",ROUND((MAX(0,MIN(IF($F100&lt;$E100,$F100+1,$F100),29/24)-MAX($E100,22/24))+MAX(0,MIN(IF($F100&lt;$E100,$F100+1,$F100),5/24)-$E100))*24,2))</f>
        <v/>
      </c>
      <c r="L100" s="12">
        <f>IF($H100="","",IF($D100="法定休日",$H100,0))</f>
        <v/>
      </c>
      <c r="M100" s="43" t="n"/>
    </row>
    <row r="101" hidden="1" ht="22" customHeight="1">
      <c r="A101" s="44" t="n"/>
      <c r="B101" s="43" t="n"/>
      <c r="C101" s="6">
        <f>IF($A101="","",TEXT($A101,"aaa"))</f>
        <v/>
      </c>
      <c r="D101" s="45" t="n"/>
      <c r="E101" s="46" t="n"/>
      <c r="F101" s="46" t="n"/>
      <c r="G101" s="47" t="n"/>
      <c r="H101" s="10">
        <f>IF(OR($E101="",$F101=""),"",ROUND(MAX(0,(IF($F101&lt;$E101,$F101+1,$F101)-$E101)*24-$G101/60),2))</f>
        <v/>
      </c>
      <c r="I101" s="10">
        <f>IF($H101="","",IF($D101="法定休日",0,ROUND(MAX(0,MIN($H101,8)-$B$1),2)))</f>
        <v/>
      </c>
      <c r="J101" s="10">
        <f>IF($H101="","",IF($D101="法定休日",0,ROUND(MAX(0,$H101-8),2)))</f>
        <v/>
      </c>
      <c r="K101" s="10">
        <f>IF(OR($E101="",$F101=""),"",ROUND((MAX(0,MIN(IF($F101&lt;$E101,$F101+1,$F101),29/24)-MAX($E101,22/24))+MAX(0,MIN(IF($F101&lt;$E101,$F101+1,$F101),5/24)-$E101))*24,2))</f>
        <v/>
      </c>
      <c r="L101" s="10">
        <f>IF($H101="","",IF($D101="法定休日",$H101,0))</f>
        <v/>
      </c>
      <c r="M101" s="43" t="n"/>
    </row>
    <row r="102" hidden="1" ht="22" customHeight="1">
      <c r="A102" s="44" t="n"/>
      <c r="B102" s="43" t="n"/>
      <c r="C102" s="11">
        <f>IF($A102="","",TEXT($A102,"aaa"))</f>
        <v/>
      </c>
      <c r="D102" s="45" t="n"/>
      <c r="E102" s="46" t="n"/>
      <c r="F102" s="46" t="n"/>
      <c r="G102" s="47" t="n"/>
      <c r="H102" s="12">
        <f>IF(OR($E102="",$F102=""),"",ROUND(MAX(0,(IF($F102&lt;$E102,$F102+1,$F102)-$E102)*24-$G102/60),2))</f>
        <v/>
      </c>
      <c r="I102" s="12">
        <f>IF($H102="","",IF($D102="法定休日",0,ROUND(MAX(0,MIN($H102,8)-$B$1),2)))</f>
        <v/>
      </c>
      <c r="J102" s="12">
        <f>IF($H102="","",IF($D102="法定休日",0,ROUND(MAX(0,$H102-8),2)))</f>
        <v/>
      </c>
      <c r="K102" s="12">
        <f>IF(OR($E102="",$F102=""),"",ROUND((MAX(0,MIN(IF($F102&lt;$E102,$F102+1,$F102),29/24)-MAX($E102,22/24))+MAX(0,MIN(IF($F102&lt;$E102,$F102+1,$F102),5/24)-$E102))*24,2))</f>
        <v/>
      </c>
      <c r="L102" s="12">
        <f>IF($H102="","",IF($D102="法定休日",$H102,0))</f>
        <v/>
      </c>
      <c r="M102" s="43" t="n"/>
    </row>
    <row r="103" hidden="1" ht="22" customHeight="1">
      <c r="A103" s="44" t="n"/>
      <c r="B103" s="43" t="n"/>
      <c r="C103" s="6">
        <f>IF($A103="","",TEXT($A103,"aaa"))</f>
        <v/>
      </c>
      <c r="D103" s="45" t="n"/>
      <c r="E103" s="46" t="n"/>
      <c r="F103" s="46" t="n"/>
      <c r="G103" s="47" t="n"/>
      <c r="H103" s="10">
        <f>IF(OR($E103="",$F103=""),"",ROUND(MAX(0,(IF($F103&lt;$E103,$F103+1,$F103)-$E103)*24-$G103/60),2))</f>
        <v/>
      </c>
      <c r="I103" s="10">
        <f>IF($H103="","",IF($D103="法定休日",0,ROUND(MAX(0,MIN($H103,8)-$B$1),2)))</f>
        <v/>
      </c>
      <c r="J103" s="10">
        <f>IF($H103="","",IF($D103="法定休日",0,ROUND(MAX(0,$H103-8),2)))</f>
        <v/>
      </c>
      <c r="K103" s="10">
        <f>IF(OR($E103="",$F103=""),"",ROUND((MAX(0,MIN(IF($F103&lt;$E103,$F103+1,$F103),29/24)-MAX($E103,22/24))+MAX(0,MIN(IF($F103&lt;$E103,$F103+1,$F103),5/24)-$E103))*24,2))</f>
        <v/>
      </c>
      <c r="L103" s="10">
        <f>IF($H103="","",IF($D103="法定休日",$H103,0))</f>
        <v/>
      </c>
      <c r="M103" s="43" t="n"/>
    </row>
    <row r="104" hidden="1" ht="22" customHeight="1">
      <c r="A104" s="44" t="n"/>
      <c r="B104" s="43" t="n"/>
      <c r="C104" s="11">
        <f>IF($A104="","",TEXT($A104,"aaa"))</f>
        <v/>
      </c>
      <c r="D104" s="45" t="n"/>
      <c r="E104" s="46" t="n"/>
      <c r="F104" s="46" t="n"/>
      <c r="G104" s="47" t="n"/>
      <c r="H104" s="12">
        <f>IF(OR($E104="",$F104=""),"",ROUND(MAX(0,(IF($F104&lt;$E104,$F104+1,$F104)-$E104)*24-$G104/60),2))</f>
        <v/>
      </c>
      <c r="I104" s="12">
        <f>IF($H104="","",IF($D104="法定休日",0,ROUND(MAX(0,MIN($H104,8)-$B$1),2)))</f>
        <v/>
      </c>
      <c r="J104" s="12">
        <f>IF($H104="","",IF($D104="法定休日",0,ROUND(MAX(0,$H104-8),2)))</f>
        <v/>
      </c>
      <c r="K104" s="12">
        <f>IF(OR($E104="",$F104=""),"",ROUND((MAX(0,MIN(IF($F104&lt;$E104,$F104+1,$F104),29/24)-MAX($E104,22/24))+MAX(0,MIN(IF($F104&lt;$E104,$F104+1,$F104),5/24)-$E104))*24,2))</f>
        <v/>
      </c>
      <c r="L104" s="12">
        <f>IF($H104="","",IF($D104="法定休日",$H104,0))</f>
        <v/>
      </c>
      <c r="M104" s="43" t="n"/>
    </row>
    <row r="105" hidden="1" ht="22" customHeight="1">
      <c r="A105" s="44" t="n"/>
      <c r="B105" s="43" t="n"/>
      <c r="C105" s="6">
        <f>IF($A105="","",TEXT($A105,"aaa"))</f>
        <v/>
      </c>
      <c r="D105" s="45" t="n"/>
      <c r="E105" s="46" t="n"/>
      <c r="F105" s="46" t="n"/>
      <c r="G105" s="47" t="n"/>
      <c r="H105" s="10">
        <f>IF(OR($E105="",$F105=""),"",ROUND(MAX(0,(IF($F105&lt;$E105,$F105+1,$F105)-$E105)*24-$G105/60),2))</f>
        <v/>
      </c>
      <c r="I105" s="10">
        <f>IF($H105="","",IF($D105="法定休日",0,ROUND(MAX(0,MIN($H105,8)-$B$1),2)))</f>
        <v/>
      </c>
      <c r="J105" s="10">
        <f>IF($H105="","",IF($D105="法定休日",0,ROUND(MAX(0,$H105-8),2)))</f>
        <v/>
      </c>
      <c r="K105" s="10">
        <f>IF(OR($E105="",$F105=""),"",ROUND((MAX(0,MIN(IF($F105&lt;$E105,$F105+1,$F105),29/24)-MAX($E105,22/24))+MAX(0,MIN(IF($F105&lt;$E105,$F105+1,$F105),5/24)-$E105))*24,2))</f>
        <v/>
      </c>
      <c r="L105" s="10">
        <f>IF($H105="","",IF($D105="法定休日",$H105,0))</f>
        <v/>
      </c>
      <c r="M105" s="43" t="n"/>
    </row>
    <row r="106" hidden="1" ht="22" customHeight="1">
      <c r="A106" s="44" t="n"/>
      <c r="B106" s="43" t="n"/>
      <c r="C106" s="11">
        <f>IF($A106="","",TEXT($A106,"aaa"))</f>
        <v/>
      </c>
      <c r="D106" s="45" t="n"/>
      <c r="E106" s="46" t="n"/>
      <c r="F106" s="46" t="n"/>
      <c r="G106" s="47" t="n"/>
      <c r="H106" s="12">
        <f>IF(OR($E106="",$F106=""),"",ROUND(MAX(0,(IF($F106&lt;$E106,$F106+1,$F106)-$E106)*24-$G106/60),2))</f>
        <v/>
      </c>
      <c r="I106" s="12">
        <f>IF($H106="","",IF($D106="法定休日",0,ROUND(MAX(0,MIN($H106,8)-$B$1),2)))</f>
        <v/>
      </c>
      <c r="J106" s="12">
        <f>IF($H106="","",IF($D106="法定休日",0,ROUND(MAX(0,$H106-8),2)))</f>
        <v/>
      </c>
      <c r="K106" s="12">
        <f>IF(OR($E106="",$F106=""),"",ROUND((MAX(0,MIN(IF($F106&lt;$E106,$F106+1,$F106),29/24)-MAX($E106,22/24))+MAX(0,MIN(IF($F106&lt;$E106,$F106+1,$F106),5/24)-$E106))*24,2))</f>
        <v/>
      </c>
      <c r="L106" s="12">
        <f>IF($H106="","",IF($D106="法定休日",$H106,0))</f>
        <v/>
      </c>
      <c r="M106" s="43" t="n"/>
    </row>
    <row r="107" hidden="1" ht="22" customHeight="1">
      <c r="A107" s="44" t="n"/>
      <c r="B107" s="43" t="n"/>
      <c r="C107" s="6">
        <f>IF($A107="","",TEXT($A107,"aaa"))</f>
        <v/>
      </c>
      <c r="D107" s="45" t="n"/>
      <c r="E107" s="46" t="n"/>
      <c r="F107" s="46" t="n"/>
      <c r="G107" s="47" t="n"/>
      <c r="H107" s="10">
        <f>IF(OR($E107="",$F107=""),"",ROUND(MAX(0,(IF($F107&lt;$E107,$F107+1,$F107)-$E107)*24-$G107/60),2))</f>
        <v/>
      </c>
      <c r="I107" s="10">
        <f>IF($H107="","",IF($D107="法定休日",0,ROUND(MAX(0,MIN($H107,8)-$B$1),2)))</f>
        <v/>
      </c>
      <c r="J107" s="10">
        <f>IF($H107="","",IF($D107="法定休日",0,ROUND(MAX(0,$H107-8),2)))</f>
        <v/>
      </c>
      <c r="K107" s="10">
        <f>IF(OR($E107="",$F107=""),"",ROUND((MAX(0,MIN(IF($F107&lt;$E107,$F107+1,$F107),29/24)-MAX($E107,22/24))+MAX(0,MIN(IF($F107&lt;$E107,$F107+1,$F107),5/24)-$E107))*24,2))</f>
        <v/>
      </c>
      <c r="L107" s="10">
        <f>IF($H107="","",IF($D107="法定休日",$H107,0))</f>
        <v/>
      </c>
      <c r="M107" s="43" t="n"/>
    </row>
    <row r="108" hidden="1" ht="22" customHeight="1">
      <c r="A108" s="44" t="n"/>
      <c r="B108" s="43" t="n"/>
      <c r="C108" s="11">
        <f>IF($A108="","",TEXT($A108,"aaa"))</f>
        <v/>
      </c>
      <c r="D108" s="45" t="n"/>
      <c r="E108" s="46" t="n"/>
      <c r="F108" s="46" t="n"/>
      <c r="G108" s="47" t="n"/>
      <c r="H108" s="12">
        <f>IF(OR($E108="",$F108=""),"",ROUND(MAX(0,(IF($F108&lt;$E108,$F108+1,$F108)-$E108)*24-$G108/60),2))</f>
        <v/>
      </c>
      <c r="I108" s="12">
        <f>IF($H108="","",IF($D108="法定休日",0,ROUND(MAX(0,MIN($H108,8)-$B$1),2)))</f>
        <v/>
      </c>
      <c r="J108" s="12">
        <f>IF($H108="","",IF($D108="法定休日",0,ROUND(MAX(0,$H108-8),2)))</f>
        <v/>
      </c>
      <c r="K108" s="12">
        <f>IF(OR($E108="",$F108=""),"",ROUND((MAX(0,MIN(IF($F108&lt;$E108,$F108+1,$F108),29/24)-MAX($E108,22/24))+MAX(0,MIN(IF($F108&lt;$E108,$F108+1,$F108),5/24)-$E108))*24,2))</f>
        <v/>
      </c>
      <c r="L108" s="12">
        <f>IF($H108="","",IF($D108="法定休日",$H108,0))</f>
        <v/>
      </c>
      <c r="M108" s="43" t="n"/>
    </row>
    <row r="109" hidden="1" ht="22" customHeight="1">
      <c r="A109" s="44" t="n"/>
      <c r="B109" s="43" t="n"/>
      <c r="C109" s="6">
        <f>IF($A109="","",TEXT($A109,"aaa"))</f>
        <v/>
      </c>
      <c r="D109" s="45" t="n"/>
      <c r="E109" s="46" t="n"/>
      <c r="F109" s="46" t="n"/>
      <c r="G109" s="47" t="n"/>
      <c r="H109" s="10">
        <f>IF(OR($E109="",$F109=""),"",ROUND(MAX(0,(IF($F109&lt;$E109,$F109+1,$F109)-$E109)*24-$G109/60),2))</f>
        <v/>
      </c>
      <c r="I109" s="10">
        <f>IF($H109="","",IF($D109="法定休日",0,ROUND(MAX(0,MIN($H109,8)-$B$1),2)))</f>
        <v/>
      </c>
      <c r="J109" s="10">
        <f>IF($H109="","",IF($D109="法定休日",0,ROUND(MAX(0,$H109-8),2)))</f>
        <v/>
      </c>
      <c r="K109" s="10">
        <f>IF(OR($E109="",$F109=""),"",ROUND((MAX(0,MIN(IF($F109&lt;$E109,$F109+1,$F109),29/24)-MAX($E109,22/24))+MAX(0,MIN(IF($F109&lt;$E109,$F109+1,$F109),5/24)-$E109))*24,2))</f>
        <v/>
      </c>
      <c r="L109" s="10">
        <f>IF($H109="","",IF($D109="法定休日",$H109,0))</f>
        <v/>
      </c>
      <c r="M109" s="43" t="n"/>
    </row>
    <row r="110" hidden="1" ht="22" customHeight="1">
      <c r="A110" s="44" t="n"/>
      <c r="B110" s="43" t="n"/>
      <c r="C110" s="11">
        <f>IF($A110="","",TEXT($A110,"aaa"))</f>
        <v/>
      </c>
      <c r="D110" s="45" t="n"/>
      <c r="E110" s="46" t="n"/>
      <c r="F110" s="46" t="n"/>
      <c r="G110" s="47" t="n"/>
      <c r="H110" s="12">
        <f>IF(OR($E110="",$F110=""),"",ROUND(MAX(0,(IF($F110&lt;$E110,$F110+1,$F110)-$E110)*24-$G110/60),2))</f>
        <v/>
      </c>
      <c r="I110" s="12">
        <f>IF($H110="","",IF($D110="法定休日",0,ROUND(MAX(0,MIN($H110,8)-$B$1),2)))</f>
        <v/>
      </c>
      <c r="J110" s="12">
        <f>IF($H110="","",IF($D110="法定休日",0,ROUND(MAX(0,$H110-8),2)))</f>
        <v/>
      </c>
      <c r="K110" s="12">
        <f>IF(OR($E110="",$F110=""),"",ROUND((MAX(0,MIN(IF($F110&lt;$E110,$F110+1,$F110),29/24)-MAX($E110,22/24))+MAX(0,MIN(IF($F110&lt;$E110,$F110+1,$F110),5/24)-$E110))*24,2))</f>
        <v/>
      </c>
      <c r="L110" s="12">
        <f>IF($H110="","",IF($D110="法定休日",$H110,0))</f>
        <v/>
      </c>
      <c r="M110" s="43" t="n"/>
    </row>
    <row r="111" hidden="1" ht="22" customHeight="1">
      <c r="A111" s="44" t="n"/>
      <c r="B111" s="43" t="n"/>
      <c r="C111" s="6">
        <f>IF($A111="","",TEXT($A111,"aaa"))</f>
        <v/>
      </c>
      <c r="D111" s="45" t="n"/>
      <c r="E111" s="46" t="n"/>
      <c r="F111" s="46" t="n"/>
      <c r="G111" s="47" t="n"/>
      <c r="H111" s="10">
        <f>IF(OR($E111="",$F111=""),"",ROUND(MAX(0,(IF($F111&lt;$E111,$F111+1,$F111)-$E111)*24-$G111/60),2))</f>
        <v/>
      </c>
      <c r="I111" s="10">
        <f>IF($H111="","",IF($D111="法定休日",0,ROUND(MAX(0,MIN($H111,8)-$B$1),2)))</f>
        <v/>
      </c>
      <c r="J111" s="10">
        <f>IF($H111="","",IF($D111="法定休日",0,ROUND(MAX(0,$H111-8),2)))</f>
        <v/>
      </c>
      <c r="K111" s="10">
        <f>IF(OR($E111="",$F111=""),"",ROUND((MAX(0,MIN(IF($F111&lt;$E111,$F111+1,$F111),29/24)-MAX($E111,22/24))+MAX(0,MIN(IF($F111&lt;$E111,$F111+1,$F111),5/24)-$E111))*24,2))</f>
        <v/>
      </c>
      <c r="L111" s="10">
        <f>IF($H111="","",IF($D111="法定休日",$H111,0))</f>
        <v/>
      </c>
      <c r="M111" s="43" t="n"/>
    </row>
    <row r="112" hidden="1" ht="22" customHeight="1">
      <c r="A112" s="44" t="n"/>
      <c r="B112" s="43" t="n"/>
      <c r="C112" s="11">
        <f>IF($A112="","",TEXT($A112,"aaa"))</f>
        <v/>
      </c>
      <c r="D112" s="45" t="n"/>
      <c r="E112" s="46" t="n"/>
      <c r="F112" s="46" t="n"/>
      <c r="G112" s="47" t="n"/>
      <c r="H112" s="12">
        <f>IF(OR($E112="",$F112=""),"",ROUND(MAX(0,(IF($F112&lt;$E112,$F112+1,$F112)-$E112)*24-$G112/60),2))</f>
        <v/>
      </c>
      <c r="I112" s="12">
        <f>IF($H112="","",IF($D112="法定休日",0,ROUND(MAX(0,MIN($H112,8)-$B$1),2)))</f>
        <v/>
      </c>
      <c r="J112" s="12">
        <f>IF($H112="","",IF($D112="法定休日",0,ROUND(MAX(0,$H112-8),2)))</f>
        <v/>
      </c>
      <c r="K112" s="12">
        <f>IF(OR($E112="",$F112=""),"",ROUND((MAX(0,MIN(IF($F112&lt;$E112,$F112+1,$F112),29/24)-MAX($E112,22/24))+MAX(0,MIN(IF($F112&lt;$E112,$F112+1,$F112),5/24)-$E112))*24,2))</f>
        <v/>
      </c>
      <c r="L112" s="12">
        <f>IF($H112="","",IF($D112="法定休日",$H112,0))</f>
        <v/>
      </c>
      <c r="M112" s="43" t="n"/>
    </row>
    <row r="113" hidden="1" ht="22" customHeight="1">
      <c r="A113" s="44" t="n"/>
      <c r="B113" s="43" t="n"/>
      <c r="C113" s="6">
        <f>IF($A113="","",TEXT($A113,"aaa"))</f>
        <v/>
      </c>
      <c r="D113" s="45" t="n"/>
      <c r="E113" s="46" t="n"/>
      <c r="F113" s="46" t="n"/>
      <c r="G113" s="47" t="n"/>
      <c r="H113" s="10">
        <f>IF(OR($E113="",$F113=""),"",ROUND(MAX(0,(IF($F113&lt;$E113,$F113+1,$F113)-$E113)*24-$G113/60),2))</f>
        <v/>
      </c>
      <c r="I113" s="10">
        <f>IF($H113="","",IF($D113="法定休日",0,ROUND(MAX(0,MIN($H113,8)-$B$1),2)))</f>
        <v/>
      </c>
      <c r="J113" s="10">
        <f>IF($H113="","",IF($D113="法定休日",0,ROUND(MAX(0,$H113-8),2)))</f>
        <v/>
      </c>
      <c r="K113" s="10">
        <f>IF(OR($E113="",$F113=""),"",ROUND((MAX(0,MIN(IF($F113&lt;$E113,$F113+1,$F113),29/24)-MAX($E113,22/24))+MAX(0,MIN(IF($F113&lt;$E113,$F113+1,$F113),5/24)-$E113))*24,2))</f>
        <v/>
      </c>
      <c r="L113" s="10">
        <f>IF($H113="","",IF($D113="法定休日",$H113,0))</f>
        <v/>
      </c>
      <c r="M113" s="43" t="n"/>
    </row>
    <row r="114" hidden="1" ht="22" customHeight="1">
      <c r="A114" s="44" t="n"/>
      <c r="B114" s="43" t="n"/>
      <c r="C114" s="11">
        <f>IF($A114="","",TEXT($A114,"aaa"))</f>
        <v/>
      </c>
      <c r="D114" s="45" t="n"/>
      <c r="E114" s="46" t="n"/>
      <c r="F114" s="46" t="n"/>
      <c r="G114" s="47" t="n"/>
      <c r="H114" s="12">
        <f>IF(OR($E114="",$F114=""),"",ROUND(MAX(0,(IF($F114&lt;$E114,$F114+1,$F114)-$E114)*24-$G114/60),2))</f>
        <v/>
      </c>
      <c r="I114" s="12">
        <f>IF($H114="","",IF($D114="法定休日",0,ROUND(MAX(0,MIN($H114,8)-$B$1),2)))</f>
        <v/>
      </c>
      <c r="J114" s="12">
        <f>IF($H114="","",IF($D114="法定休日",0,ROUND(MAX(0,$H114-8),2)))</f>
        <v/>
      </c>
      <c r="K114" s="12">
        <f>IF(OR($E114="",$F114=""),"",ROUND((MAX(0,MIN(IF($F114&lt;$E114,$F114+1,$F114),29/24)-MAX($E114,22/24))+MAX(0,MIN(IF($F114&lt;$E114,$F114+1,$F114),5/24)-$E114))*24,2))</f>
        <v/>
      </c>
      <c r="L114" s="12">
        <f>IF($H114="","",IF($D114="法定休日",$H114,0))</f>
        <v/>
      </c>
      <c r="M114" s="43" t="n"/>
    </row>
    <row r="115" hidden="1" ht="22" customHeight="1">
      <c r="A115" s="44" t="n"/>
      <c r="B115" s="43" t="n"/>
      <c r="C115" s="6">
        <f>IF($A115="","",TEXT($A115,"aaa"))</f>
        <v/>
      </c>
      <c r="D115" s="45" t="n"/>
      <c r="E115" s="46" t="n"/>
      <c r="F115" s="46" t="n"/>
      <c r="G115" s="47" t="n"/>
      <c r="H115" s="10">
        <f>IF(OR($E115="",$F115=""),"",ROUND(MAX(0,(IF($F115&lt;$E115,$F115+1,$F115)-$E115)*24-$G115/60),2))</f>
        <v/>
      </c>
      <c r="I115" s="10">
        <f>IF($H115="","",IF($D115="法定休日",0,ROUND(MAX(0,MIN($H115,8)-$B$1),2)))</f>
        <v/>
      </c>
      <c r="J115" s="10">
        <f>IF($H115="","",IF($D115="法定休日",0,ROUND(MAX(0,$H115-8),2)))</f>
        <v/>
      </c>
      <c r="K115" s="10">
        <f>IF(OR($E115="",$F115=""),"",ROUND((MAX(0,MIN(IF($F115&lt;$E115,$F115+1,$F115),29/24)-MAX($E115,22/24))+MAX(0,MIN(IF($F115&lt;$E115,$F115+1,$F115),5/24)-$E115))*24,2))</f>
        <v/>
      </c>
      <c r="L115" s="10">
        <f>IF($H115="","",IF($D115="法定休日",$H115,0))</f>
        <v/>
      </c>
      <c r="M115" s="43" t="n"/>
    </row>
    <row r="116" hidden="1" ht="22" customHeight="1">
      <c r="A116" s="44" t="n"/>
      <c r="B116" s="43" t="n"/>
      <c r="C116" s="11">
        <f>IF($A116="","",TEXT($A116,"aaa"))</f>
        <v/>
      </c>
      <c r="D116" s="45" t="n"/>
      <c r="E116" s="46" t="n"/>
      <c r="F116" s="46" t="n"/>
      <c r="G116" s="47" t="n"/>
      <c r="H116" s="12">
        <f>IF(OR($E116="",$F116=""),"",ROUND(MAX(0,(IF($F116&lt;$E116,$F116+1,$F116)-$E116)*24-$G116/60),2))</f>
        <v/>
      </c>
      <c r="I116" s="12">
        <f>IF($H116="","",IF($D116="法定休日",0,ROUND(MAX(0,MIN($H116,8)-$B$1),2)))</f>
        <v/>
      </c>
      <c r="J116" s="12">
        <f>IF($H116="","",IF($D116="法定休日",0,ROUND(MAX(0,$H116-8),2)))</f>
        <v/>
      </c>
      <c r="K116" s="12">
        <f>IF(OR($E116="",$F116=""),"",ROUND((MAX(0,MIN(IF($F116&lt;$E116,$F116+1,$F116),29/24)-MAX($E116,22/24))+MAX(0,MIN(IF($F116&lt;$E116,$F116+1,$F116),5/24)-$E116))*24,2))</f>
        <v/>
      </c>
      <c r="L116" s="12">
        <f>IF($H116="","",IF($D116="法定休日",$H116,0))</f>
        <v/>
      </c>
      <c r="M116" s="43" t="n"/>
    </row>
    <row r="117" hidden="1" ht="22" customHeight="1">
      <c r="A117" s="44" t="n"/>
      <c r="B117" s="43" t="n"/>
      <c r="C117" s="6">
        <f>IF($A117="","",TEXT($A117,"aaa"))</f>
        <v/>
      </c>
      <c r="D117" s="45" t="n"/>
      <c r="E117" s="46" t="n"/>
      <c r="F117" s="46" t="n"/>
      <c r="G117" s="47" t="n"/>
      <c r="H117" s="10">
        <f>IF(OR($E117="",$F117=""),"",ROUND(MAX(0,(IF($F117&lt;$E117,$F117+1,$F117)-$E117)*24-$G117/60),2))</f>
        <v/>
      </c>
      <c r="I117" s="10">
        <f>IF($H117="","",IF($D117="法定休日",0,ROUND(MAX(0,MIN($H117,8)-$B$1),2)))</f>
        <v/>
      </c>
      <c r="J117" s="10">
        <f>IF($H117="","",IF($D117="法定休日",0,ROUND(MAX(0,$H117-8),2)))</f>
        <v/>
      </c>
      <c r="K117" s="10">
        <f>IF(OR($E117="",$F117=""),"",ROUND((MAX(0,MIN(IF($F117&lt;$E117,$F117+1,$F117),29/24)-MAX($E117,22/24))+MAX(0,MIN(IF($F117&lt;$E117,$F117+1,$F117),5/24)-$E117))*24,2))</f>
        <v/>
      </c>
      <c r="L117" s="10">
        <f>IF($H117="","",IF($D117="法定休日",$H117,0))</f>
        <v/>
      </c>
      <c r="M117" s="43" t="n"/>
    </row>
    <row r="118" hidden="1" ht="22" customHeight="1">
      <c r="A118" s="44" t="n"/>
      <c r="B118" s="43" t="n"/>
      <c r="C118" s="11">
        <f>IF($A118="","",TEXT($A118,"aaa"))</f>
        <v/>
      </c>
      <c r="D118" s="45" t="n"/>
      <c r="E118" s="46" t="n"/>
      <c r="F118" s="46" t="n"/>
      <c r="G118" s="47" t="n"/>
      <c r="H118" s="12">
        <f>IF(OR($E118="",$F118=""),"",ROUND(MAX(0,(IF($F118&lt;$E118,$F118+1,$F118)-$E118)*24-$G118/60),2))</f>
        <v/>
      </c>
      <c r="I118" s="12">
        <f>IF($H118="","",IF($D118="法定休日",0,ROUND(MAX(0,MIN($H118,8)-$B$1),2)))</f>
        <v/>
      </c>
      <c r="J118" s="12">
        <f>IF($H118="","",IF($D118="法定休日",0,ROUND(MAX(0,$H118-8),2)))</f>
        <v/>
      </c>
      <c r="K118" s="12">
        <f>IF(OR($E118="",$F118=""),"",ROUND((MAX(0,MIN(IF($F118&lt;$E118,$F118+1,$F118),29/24)-MAX($E118,22/24))+MAX(0,MIN(IF($F118&lt;$E118,$F118+1,$F118),5/24)-$E118))*24,2))</f>
        <v/>
      </c>
      <c r="L118" s="12">
        <f>IF($H118="","",IF($D118="法定休日",$H118,0))</f>
        <v/>
      </c>
      <c r="M118" s="43" t="n"/>
    </row>
    <row r="119" hidden="1" ht="22" customHeight="1">
      <c r="A119" s="44" t="n"/>
      <c r="B119" s="43" t="n"/>
      <c r="C119" s="6">
        <f>IF($A119="","",TEXT($A119,"aaa"))</f>
        <v/>
      </c>
      <c r="D119" s="45" t="n"/>
      <c r="E119" s="46" t="n"/>
      <c r="F119" s="46" t="n"/>
      <c r="G119" s="47" t="n"/>
      <c r="H119" s="10">
        <f>IF(OR($E119="",$F119=""),"",ROUND(MAX(0,(IF($F119&lt;$E119,$F119+1,$F119)-$E119)*24-$G119/60),2))</f>
        <v/>
      </c>
      <c r="I119" s="10">
        <f>IF($H119="","",IF($D119="法定休日",0,ROUND(MAX(0,MIN($H119,8)-$B$1),2)))</f>
        <v/>
      </c>
      <c r="J119" s="10">
        <f>IF($H119="","",IF($D119="法定休日",0,ROUND(MAX(0,$H119-8),2)))</f>
        <v/>
      </c>
      <c r="K119" s="10">
        <f>IF(OR($E119="",$F119=""),"",ROUND((MAX(0,MIN(IF($F119&lt;$E119,$F119+1,$F119),29/24)-MAX($E119,22/24))+MAX(0,MIN(IF($F119&lt;$E119,$F119+1,$F119),5/24)-$E119))*24,2))</f>
        <v/>
      </c>
      <c r="L119" s="10">
        <f>IF($H119="","",IF($D119="法定休日",$H119,0))</f>
        <v/>
      </c>
      <c r="M119" s="43" t="n"/>
    </row>
    <row r="120" hidden="1" ht="22" customHeight="1">
      <c r="A120" s="44" t="n"/>
      <c r="B120" s="43" t="n"/>
      <c r="C120" s="11">
        <f>IF($A120="","",TEXT($A120,"aaa"))</f>
        <v/>
      </c>
      <c r="D120" s="45" t="n"/>
      <c r="E120" s="46" t="n"/>
      <c r="F120" s="46" t="n"/>
      <c r="G120" s="47" t="n"/>
      <c r="H120" s="12">
        <f>IF(OR($E120="",$F120=""),"",ROUND(MAX(0,(IF($F120&lt;$E120,$F120+1,$F120)-$E120)*24-$G120/60),2))</f>
        <v/>
      </c>
      <c r="I120" s="12">
        <f>IF($H120="","",IF($D120="法定休日",0,ROUND(MAX(0,MIN($H120,8)-$B$1),2)))</f>
        <v/>
      </c>
      <c r="J120" s="12">
        <f>IF($H120="","",IF($D120="法定休日",0,ROUND(MAX(0,$H120-8),2)))</f>
        <v/>
      </c>
      <c r="K120" s="12">
        <f>IF(OR($E120="",$F120=""),"",ROUND((MAX(0,MIN(IF($F120&lt;$E120,$F120+1,$F120),29/24)-MAX($E120,22/24))+MAX(0,MIN(IF($F120&lt;$E120,$F120+1,$F120),5/24)-$E120))*24,2))</f>
        <v/>
      </c>
      <c r="L120" s="12">
        <f>IF($H120="","",IF($D120="法定休日",$H120,0))</f>
        <v/>
      </c>
      <c r="M120" s="43" t="n"/>
    </row>
    <row r="121" hidden="1" ht="22" customHeight="1">
      <c r="A121" s="44" t="n"/>
      <c r="B121" s="43" t="n"/>
      <c r="C121" s="6">
        <f>IF($A121="","",TEXT($A121,"aaa"))</f>
        <v/>
      </c>
      <c r="D121" s="45" t="n"/>
      <c r="E121" s="46" t="n"/>
      <c r="F121" s="46" t="n"/>
      <c r="G121" s="47" t="n"/>
      <c r="H121" s="10">
        <f>IF(OR($E121="",$F121=""),"",ROUND(MAX(0,(IF($F121&lt;$E121,$F121+1,$F121)-$E121)*24-$G121/60),2))</f>
        <v/>
      </c>
      <c r="I121" s="10">
        <f>IF($H121="","",IF($D121="法定休日",0,ROUND(MAX(0,MIN($H121,8)-$B$1),2)))</f>
        <v/>
      </c>
      <c r="J121" s="10">
        <f>IF($H121="","",IF($D121="法定休日",0,ROUND(MAX(0,$H121-8),2)))</f>
        <v/>
      </c>
      <c r="K121" s="10">
        <f>IF(OR($E121="",$F121=""),"",ROUND((MAX(0,MIN(IF($F121&lt;$E121,$F121+1,$F121),29/24)-MAX($E121,22/24))+MAX(0,MIN(IF($F121&lt;$E121,$F121+1,$F121),5/24)-$E121))*24,2))</f>
        <v/>
      </c>
      <c r="L121" s="10">
        <f>IF($H121="","",IF($D121="法定休日",$H121,0))</f>
        <v/>
      </c>
      <c r="M121" s="43" t="n"/>
    </row>
    <row r="122" hidden="1" ht="22" customHeight="1">
      <c r="A122" s="44" t="n"/>
      <c r="B122" s="43" t="n"/>
      <c r="C122" s="11">
        <f>IF($A122="","",TEXT($A122,"aaa"))</f>
        <v/>
      </c>
      <c r="D122" s="45" t="n"/>
      <c r="E122" s="46" t="n"/>
      <c r="F122" s="46" t="n"/>
      <c r="G122" s="47" t="n"/>
      <c r="H122" s="12">
        <f>IF(OR($E122="",$F122=""),"",ROUND(MAX(0,(IF($F122&lt;$E122,$F122+1,$F122)-$E122)*24-$G122/60),2))</f>
        <v/>
      </c>
      <c r="I122" s="12">
        <f>IF($H122="","",IF($D122="法定休日",0,ROUND(MAX(0,MIN($H122,8)-$B$1),2)))</f>
        <v/>
      </c>
      <c r="J122" s="12">
        <f>IF($H122="","",IF($D122="法定休日",0,ROUND(MAX(0,$H122-8),2)))</f>
        <v/>
      </c>
      <c r="K122" s="12">
        <f>IF(OR($E122="",$F122=""),"",ROUND((MAX(0,MIN(IF($F122&lt;$E122,$F122+1,$F122),29/24)-MAX($E122,22/24))+MAX(0,MIN(IF($F122&lt;$E122,$F122+1,$F122),5/24)-$E122))*24,2))</f>
        <v/>
      </c>
      <c r="L122" s="12">
        <f>IF($H122="","",IF($D122="法定休日",$H122,0))</f>
        <v/>
      </c>
      <c r="M122" s="43" t="n"/>
    </row>
    <row r="123" hidden="1" ht="22" customHeight="1">
      <c r="A123" s="44" t="n"/>
      <c r="B123" s="43" t="n"/>
      <c r="C123" s="6">
        <f>IF($A123="","",TEXT($A123,"aaa"))</f>
        <v/>
      </c>
      <c r="D123" s="45" t="n"/>
      <c r="E123" s="46" t="n"/>
      <c r="F123" s="46" t="n"/>
      <c r="G123" s="47" t="n"/>
      <c r="H123" s="10">
        <f>IF(OR($E123="",$F123=""),"",ROUND(MAX(0,(IF($F123&lt;$E123,$F123+1,$F123)-$E123)*24-$G123/60),2))</f>
        <v/>
      </c>
      <c r="I123" s="10">
        <f>IF($H123="","",IF($D123="法定休日",0,ROUND(MAX(0,MIN($H123,8)-$B$1),2)))</f>
        <v/>
      </c>
      <c r="J123" s="10">
        <f>IF($H123="","",IF($D123="法定休日",0,ROUND(MAX(0,$H123-8),2)))</f>
        <v/>
      </c>
      <c r="K123" s="10">
        <f>IF(OR($E123="",$F123=""),"",ROUND((MAX(0,MIN(IF($F123&lt;$E123,$F123+1,$F123),29/24)-MAX($E123,22/24))+MAX(0,MIN(IF($F123&lt;$E123,$F123+1,$F123),5/24)-$E123))*24,2))</f>
        <v/>
      </c>
      <c r="L123" s="10">
        <f>IF($H123="","",IF($D123="法定休日",$H123,0))</f>
        <v/>
      </c>
      <c r="M123" s="43" t="n"/>
    </row>
    <row r="124" hidden="1" ht="22" customHeight="1">
      <c r="A124" s="44" t="n"/>
      <c r="B124" s="43" t="n"/>
      <c r="C124" s="11">
        <f>IF($A124="","",TEXT($A124,"aaa"))</f>
        <v/>
      </c>
      <c r="D124" s="45" t="n"/>
      <c r="E124" s="46" t="n"/>
      <c r="F124" s="46" t="n"/>
      <c r="G124" s="47" t="n"/>
      <c r="H124" s="12">
        <f>IF(OR($E124="",$F124=""),"",ROUND(MAX(0,(IF($F124&lt;$E124,$F124+1,$F124)-$E124)*24-$G124/60),2))</f>
        <v/>
      </c>
      <c r="I124" s="12">
        <f>IF($H124="","",IF($D124="法定休日",0,ROUND(MAX(0,MIN($H124,8)-$B$1),2)))</f>
        <v/>
      </c>
      <c r="J124" s="12">
        <f>IF($H124="","",IF($D124="法定休日",0,ROUND(MAX(0,$H124-8),2)))</f>
        <v/>
      </c>
      <c r="K124" s="12">
        <f>IF(OR($E124="",$F124=""),"",ROUND((MAX(0,MIN(IF($F124&lt;$E124,$F124+1,$F124),29/24)-MAX($E124,22/24))+MAX(0,MIN(IF($F124&lt;$E124,$F124+1,$F124),5/24)-$E124))*24,2))</f>
        <v/>
      </c>
      <c r="L124" s="12">
        <f>IF($H124="","",IF($D124="法定休日",$H124,0))</f>
        <v/>
      </c>
      <c r="M124" s="43" t="n"/>
    </row>
    <row r="125" hidden="1" ht="22" customHeight="1">
      <c r="A125" s="44" t="n"/>
      <c r="B125" s="43" t="n"/>
      <c r="C125" s="6">
        <f>IF($A125="","",TEXT($A125,"aaa"))</f>
        <v/>
      </c>
      <c r="D125" s="45" t="n"/>
      <c r="E125" s="46" t="n"/>
      <c r="F125" s="46" t="n"/>
      <c r="G125" s="47" t="n"/>
      <c r="H125" s="10">
        <f>IF(OR($E125="",$F125=""),"",ROUND(MAX(0,(IF($F125&lt;$E125,$F125+1,$F125)-$E125)*24-$G125/60),2))</f>
        <v/>
      </c>
      <c r="I125" s="10">
        <f>IF($H125="","",IF($D125="法定休日",0,ROUND(MAX(0,MIN($H125,8)-$B$1),2)))</f>
        <v/>
      </c>
      <c r="J125" s="10">
        <f>IF($H125="","",IF($D125="法定休日",0,ROUND(MAX(0,$H125-8),2)))</f>
        <v/>
      </c>
      <c r="K125" s="10">
        <f>IF(OR($E125="",$F125=""),"",ROUND((MAX(0,MIN(IF($F125&lt;$E125,$F125+1,$F125),29/24)-MAX($E125,22/24))+MAX(0,MIN(IF($F125&lt;$E125,$F125+1,$F125),5/24)-$E125))*24,2))</f>
        <v/>
      </c>
      <c r="L125" s="10">
        <f>IF($H125="","",IF($D125="法定休日",$H125,0))</f>
        <v/>
      </c>
      <c r="M125" s="43" t="n"/>
    </row>
    <row r="126" hidden="1" ht="22" customHeight="1">
      <c r="A126" s="44" t="n"/>
      <c r="B126" s="43" t="n"/>
      <c r="C126" s="11">
        <f>IF($A126="","",TEXT($A126,"aaa"))</f>
        <v/>
      </c>
      <c r="D126" s="45" t="n"/>
      <c r="E126" s="46" t="n"/>
      <c r="F126" s="46" t="n"/>
      <c r="G126" s="47" t="n"/>
      <c r="H126" s="12">
        <f>IF(OR($E126="",$F126=""),"",ROUND(MAX(0,(IF($F126&lt;$E126,$F126+1,$F126)-$E126)*24-$G126/60),2))</f>
        <v/>
      </c>
      <c r="I126" s="12">
        <f>IF($H126="","",IF($D126="法定休日",0,ROUND(MAX(0,MIN($H126,8)-$B$1),2)))</f>
        <v/>
      </c>
      <c r="J126" s="12">
        <f>IF($H126="","",IF($D126="法定休日",0,ROUND(MAX(0,$H126-8),2)))</f>
        <v/>
      </c>
      <c r="K126" s="12">
        <f>IF(OR($E126="",$F126=""),"",ROUND((MAX(0,MIN(IF($F126&lt;$E126,$F126+1,$F126),29/24)-MAX($E126,22/24))+MAX(0,MIN(IF($F126&lt;$E126,$F126+1,$F126),5/24)-$E126))*24,2))</f>
        <v/>
      </c>
      <c r="L126" s="12">
        <f>IF($H126="","",IF($D126="法定休日",$H126,0))</f>
        <v/>
      </c>
      <c r="M126" s="43" t="n"/>
    </row>
    <row r="127" hidden="1" ht="22" customHeight="1">
      <c r="A127" s="44" t="n"/>
      <c r="B127" s="43" t="n"/>
      <c r="C127" s="6">
        <f>IF($A127="","",TEXT($A127,"aaa"))</f>
        <v/>
      </c>
      <c r="D127" s="45" t="n"/>
      <c r="E127" s="46" t="n"/>
      <c r="F127" s="46" t="n"/>
      <c r="G127" s="47" t="n"/>
      <c r="H127" s="10">
        <f>IF(OR($E127="",$F127=""),"",ROUND(MAX(0,(IF($F127&lt;$E127,$F127+1,$F127)-$E127)*24-$G127/60),2))</f>
        <v/>
      </c>
      <c r="I127" s="10">
        <f>IF($H127="","",IF($D127="法定休日",0,ROUND(MAX(0,MIN($H127,8)-$B$1),2)))</f>
        <v/>
      </c>
      <c r="J127" s="10">
        <f>IF($H127="","",IF($D127="法定休日",0,ROUND(MAX(0,$H127-8),2)))</f>
        <v/>
      </c>
      <c r="K127" s="10">
        <f>IF(OR($E127="",$F127=""),"",ROUND((MAX(0,MIN(IF($F127&lt;$E127,$F127+1,$F127),29/24)-MAX($E127,22/24))+MAX(0,MIN(IF($F127&lt;$E127,$F127+1,$F127),5/24)-$E127))*24,2))</f>
        <v/>
      </c>
      <c r="L127" s="10">
        <f>IF($H127="","",IF($D127="法定休日",$H127,0))</f>
        <v/>
      </c>
      <c r="M127" s="43" t="n"/>
    </row>
    <row r="128" hidden="1" ht="22" customHeight="1">
      <c r="A128" s="44" t="n"/>
      <c r="B128" s="43" t="n"/>
      <c r="C128" s="11">
        <f>IF($A128="","",TEXT($A128,"aaa"))</f>
        <v/>
      </c>
      <c r="D128" s="45" t="n"/>
      <c r="E128" s="46" t="n"/>
      <c r="F128" s="46" t="n"/>
      <c r="G128" s="47" t="n"/>
      <c r="H128" s="12">
        <f>IF(OR($E128="",$F128=""),"",ROUND(MAX(0,(IF($F128&lt;$E128,$F128+1,$F128)-$E128)*24-$G128/60),2))</f>
        <v/>
      </c>
      <c r="I128" s="12">
        <f>IF($H128="","",IF($D128="法定休日",0,ROUND(MAX(0,MIN($H128,8)-$B$1),2)))</f>
        <v/>
      </c>
      <c r="J128" s="12">
        <f>IF($H128="","",IF($D128="法定休日",0,ROUND(MAX(0,$H128-8),2)))</f>
        <v/>
      </c>
      <c r="K128" s="12">
        <f>IF(OR($E128="",$F128=""),"",ROUND((MAX(0,MIN(IF($F128&lt;$E128,$F128+1,$F128),29/24)-MAX($E128,22/24))+MAX(0,MIN(IF($F128&lt;$E128,$F128+1,$F128),5/24)-$E128))*24,2))</f>
        <v/>
      </c>
      <c r="L128" s="12">
        <f>IF($H128="","",IF($D128="法定休日",$H128,0))</f>
        <v/>
      </c>
      <c r="M128" s="43" t="n"/>
    </row>
    <row r="129" hidden="1" ht="22" customHeight="1">
      <c r="A129" s="44" t="n"/>
      <c r="B129" s="43" t="n"/>
      <c r="C129" s="6">
        <f>IF($A129="","",TEXT($A129,"aaa"))</f>
        <v/>
      </c>
      <c r="D129" s="45" t="n"/>
      <c r="E129" s="46" t="n"/>
      <c r="F129" s="46" t="n"/>
      <c r="G129" s="47" t="n"/>
      <c r="H129" s="10">
        <f>IF(OR($E129="",$F129=""),"",ROUND(MAX(0,(IF($F129&lt;$E129,$F129+1,$F129)-$E129)*24-$G129/60),2))</f>
        <v/>
      </c>
      <c r="I129" s="10">
        <f>IF($H129="","",IF($D129="法定休日",0,ROUND(MAX(0,MIN($H129,8)-$B$1),2)))</f>
        <v/>
      </c>
      <c r="J129" s="10">
        <f>IF($H129="","",IF($D129="法定休日",0,ROUND(MAX(0,$H129-8),2)))</f>
        <v/>
      </c>
      <c r="K129" s="10">
        <f>IF(OR($E129="",$F129=""),"",ROUND((MAX(0,MIN(IF($F129&lt;$E129,$F129+1,$F129),29/24)-MAX($E129,22/24))+MAX(0,MIN(IF($F129&lt;$E129,$F129+1,$F129),5/24)-$E129))*24,2))</f>
        <v/>
      </c>
      <c r="L129" s="10">
        <f>IF($H129="","",IF($D129="法定休日",$H129,0))</f>
        <v/>
      </c>
      <c r="M129" s="43" t="n"/>
    </row>
    <row r="130" hidden="1" ht="22" customHeight="1">
      <c r="A130" s="44" t="n"/>
      <c r="B130" s="43" t="n"/>
      <c r="C130" s="11">
        <f>IF($A130="","",TEXT($A130,"aaa"))</f>
        <v/>
      </c>
      <c r="D130" s="45" t="n"/>
      <c r="E130" s="46" t="n"/>
      <c r="F130" s="46" t="n"/>
      <c r="G130" s="47" t="n"/>
      <c r="H130" s="12">
        <f>IF(OR($E130="",$F130=""),"",ROUND(MAX(0,(IF($F130&lt;$E130,$F130+1,$F130)-$E130)*24-$G130/60),2))</f>
        <v/>
      </c>
      <c r="I130" s="12">
        <f>IF($H130="","",IF($D130="法定休日",0,ROUND(MAX(0,MIN($H130,8)-$B$1),2)))</f>
        <v/>
      </c>
      <c r="J130" s="12">
        <f>IF($H130="","",IF($D130="法定休日",0,ROUND(MAX(0,$H130-8),2)))</f>
        <v/>
      </c>
      <c r="K130" s="12">
        <f>IF(OR($E130="",$F130=""),"",ROUND((MAX(0,MIN(IF($F130&lt;$E130,$F130+1,$F130),29/24)-MAX($E130,22/24))+MAX(0,MIN(IF($F130&lt;$E130,$F130+1,$F130),5/24)-$E130))*24,2))</f>
        <v/>
      </c>
      <c r="L130" s="12">
        <f>IF($H130="","",IF($D130="法定休日",$H130,0))</f>
        <v/>
      </c>
      <c r="M130" s="43" t="n"/>
    </row>
    <row r="131" hidden="1" ht="22" customHeight="1">
      <c r="A131" s="44" t="n"/>
      <c r="B131" s="43" t="n"/>
      <c r="C131" s="6">
        <f>IF($A131="","",TEXT($A131,"aaa"))</f>
        <v/>
      </c>
      <c r="D131" s="45" t="n"/>
      <c r="E131" s="46" t="n"/>
      <c r="F131" s="46" t="n"/>
      <c r="G131" s="47" t="n"/>
      <c r="H131" s="10">
        <f>IF(OR($E131="",$F131=""),"",ROUND(MAX(0,(IF($F131&lt;$E131,$F131+1,$F131)-$E131)*24-$G131/60),2))</f>
        <v/>
      </c>
      <c r="I131" s="10">
        <f>IF($H131="","",IF($D131="法定休日",0,ROUND(MAX(0,MIN($H131,8)-$B$1),2)))</f>
        <v/>
      </c>
      <c r="J131" s="10">
        <f>IF($H131="","",IF($D131="法定休日",0,ROUND(MAX(0,$H131-8),2)))</f>
        <v/>
      </c>
      <c r="K131" s="10">
        <f>IF(OR($E131="",$F131=""),"",ROUND((MAX(0,MIN(IF($F131&lt;$E131,$F131+1,$F131),29/24)-MAX($E131,22/24))+MAX(0,MIN(IF($F131&lt;$E131,$F131+1,$F131),5/24)-$E131))*24,2))</f>
        <v/>
      </c>
      <c r="L131" s="10">
        <f>IF($H131="","",IF($D131="法定休日",$H131,0))</f>
        <v/>
      </c>
      <c r="M131" s="43" t="n"/>
    </row>
    <row r="132" hidden="1" ht="22" customHeight="1">
      <c r="A132" s="44" t="n"/>
      <c r="B132" s="43" t="n"/>
      <c r="C132" s="11">
        <f>IF($A132="","",TEXT($A132,"aaa"))</f>
        <v/>
      </c>
      <c r="D132" s="45" t="n"/>
      <c r="E132" s="46" t="n"/>
      <c r="F132" s="46" t="n"/>
      <c r="G132" s="47" t="n"/>
      <c r="H132" s="12">
        <f>IF(OR($E132="",$F132=""),"",ROUND(MAX(0,(IF($F132&lt;$E132,$F132+1,$F132)-$E132)*24-$G132/60),2))</f>
        <v/>
      </c>
      <c r="I132" s="12">
        <f>IF($H132="","",IF($D132="法定休日",0,ROUND(MAX(0,MIN($H132,8)-$B$1),2)))</f>
        <v/>
      </c>
      <c r="J132" s="12">
        <f>IF($H132="","",IF($D132="法定休日",0,ROUND(MAX(0,$H132-8),2)))</f>
        <v/>
      </c>
      <c r="K132" s="12">
        <f>IF(OR($E132="",$F132=""),"",ROUND((MAX(0,MIN(IF($F132&lt;$E132,$F132+1,$F132),29/24)-MAX($E132,22/24))+MAX(0,MIN(IF($F132&lt;$E132,$F132+1,$F132),5/24)-$E132))*24,2))</f>
        <v/>
      </c>
      <c r="L132" s="12">
        <f>IF($H132="","",IF($D132="法定休日",$H132,0))</f>
        <v/>
      </c>
      <c r="M132" s="43" t="n"/>
    </row>
    <row r="133" hidden="1" ht="22" customHeight="1">
      <c r="A133" s="44" t="n"/>
      <c r="B133" s="43" t="n"/>
      <c r="C133" s="6">
        <f>IF($A133="","",TEXT($A133,"aaa"))</f>
        <v/>
      </c>
      <c r="D133" s="45" t="n"/>
      <c r="E133" s="46" t="n"/>
      <c r="F133" s="46" t="n"/>
      <c r="G133" s="47" t="n"/>
      <c r="H133" s="10">
        <f>IF(OR($E133="",$F133=""),"",ROUND(MAX(0,(IF($F133&lt;$E133,$F133+1,$F133)-$E133)*24-$G133/60),2))</f>
        <v/>
      </c>
      <c r="I133" s="10">
        <f>IF($H133="","",IF($D133="法定休日",0,ROUND(MAX(0,MIN($H133,8)-$B$1),2)))</f>
        <v/>
      </c>
      <c r="J133" s="10">
        <f>IF($H133="","",IF($D133="法定休日",0,ROUND(MAX(0,$H133-8),2)))</f>
        <v/>
      </c>
      <c r="K133" s="10">
        <f>IF(OR($E133="",$F133=""),"",ROUND((MAX(0,MIN(IF($F133&lt;$E133,$F133+1,$F133),29/24)-MAX($E133,22/24))+MAX(0,MIN(IF($F133&lt;$E133,$F133+1,$F133),5/24)-$E133))*24,2))</f>
        <v/>
      </c>
      <c r="L133" s="10">
        <f>IF($H133="","",IF($D133="法定休日",$H133,0))</f>
        <v/>
      </c>
      <c r="M133" s="43" t="n"/>
    </row>
    <row r="134" hidden="1" ht="22" customHeight="1">
      <c r="A134" s="44" t="n"/>
      <c r="B134" s="43" t="n"/>
      <c r="C134" s="11">
        <f>IF($A134="","",TEXT($A134,"aaa"))</f>
        <v/>
      </c>
      <c r="D134" s="45" t="n"/>
      <c r="E134" s="46" t="n"/>
      <c r="F134" s="46" t="n"/>
      <c r="G134" s="47" t="n"/>
      <c r="H134" s="12">
        <f>IF(OR($E134="",$F134=""),"",ROUND(MAX(0,(IF($F134&lt;$E134,$F134+1,$F134)-$E134)*24-$G134/60),2))</f>
        <v/>
      </c>
      <c r="I134" s="12">
        <f>IF($H134="","",IF($D134="法定休日",0,ROUND(MAX(0,MIN($H134,8)-$B$1),2)))</f>
        <v/>
      </c>
      <c r="J134" s="12">
        <f>IF($H134="","",IF($D134="法定休日",0,ROUND(MAX(0,$H134-8),2)))</f>
        <v/>
      </c>
      <c r="K134" s="12">
        <f>IF(OR($E134="",$F134=""),"",ROUND((MAX(0,MIN(IF($F134&lt;$E134,$F134+1,$F134),29/24)-MAX($E134,22/24))+MAX(0,MIN(IF($F134&lt;$E134,$F134+1,$F134),5/24)-$E134))*24,2))</f>
        <v/>
      </c>
      <c r="L134" s="12">
        <f>IF($H134="","",IF($D134="法定休日",$H134,0))</f>
        <v/>
      </c>
      <c r="M134" s="43" t="n"/>
    </row>
    <row r="135" hidden="1" ht="22" customHeight="1">
      <c r="A135" s="44" t="n"/>
      <c r="B135" s="43" t="n"/>
      <c r="C135" s="6">
        <f>IF($A135="","",TEXT($A135,"aaa"))</f>
        <v/>
      </c>
      <c r="D135" s="45" t="n"/>
      <c r="E135" s="46" t="n"/>
      <c r="F135" s="46" t="n"/>
      <c r="G135" s="47" t="n"/>
      <c r="H135" s="10">
        <f>IF(OR($E135="",$F135=""),"",ROUND(MAX(0,(IF($F135&lt;$E135,$F135+1,$F135)-$E135)*24-$G135/60),2))</f>
        <v/>
      </c>
      <c r="I135" s="10">
        <f>IF($H135="","",IF($D135="法定休日",0,ROUND(MAX(0,MIN($H135,8)-$B$1),2)))</f>
        <v/>
      </c>
      <c r="J135" s="10">
        <f>IF($H135="","",IF($D135="法定休日",0,ROUND(MAX(0,$H135-8),2)))</f>
        <v/>
      </c>
      <c r="K135" s="10">
        <f>IF(OR($E135="",$F135=""),"",ROUND((MAX(0,MIN(IF($F135&lt;$E135,$F135+1,$F135),29/24)-MAX($E135,22/24))+MAX(0,MIN(IF($F135&lt;$E135,$F135+1,$F135),5/24)-$E135))*24,2))</f>
        <v/>
      </c>
      <c r="L135" s="10">
        <f>IF($H135="","",IF($D135="法定休日",$H135,0))</f>
        <v/>
      </c>
      <c r="M135" s="43" t="n"/>
    </row>
    <row r="136" hidden="1" ht="22" customHeight="1">
      <c r="A136" s="44" t="n"/>
      <c r="B136" s="43" t="n"/>
      <c r="C136" s="11">
        <f>IF($A136="","",TEXT($A136,"aaa"))</f>
        <v/>
      </c>
      <c r="D136" s="45" t="n"/>
      <c r="E136" s="46" t="n"/>
      <c r="F136" s="46" t="n"/>
      <c r="G136" s="47" t="n"/>
      <c r="H136" s="12">
        <f>IF(OR($E136="",$F136=""),"",ROUND(MAX(0,(IF($F136&lt;$E136,$F136+1,$F136)-$E136)*24-$G136/60),2))</f>
        <v/>
      </c>
      <c r="I136" s="12">
        <f>IF($H136="","",IF($D136="法定休日",0,ROUND(MAX(0,MIN($H136,8)-$B$1),2)))</f>
        <v/>
      </c>
      <c r="J136" s="12">
        <f>IF($H136="","",IF($D136="法定休日",0,ROUND(MAX(0,$H136-8),2)))</f>
        <v/>
      </c>
      <c r="K136" s="12">
        <f>IF(OR($E136="",$F136=""),"",ROUND((MAX(0,MIN(IF($F136&lt;$E136,$F136+1,$F136),29/24)-MAX($E136,22/24))+MAX(0,MIN(IF($F136&lt;$E136,$F136+1,$F136),5/24)-$E136))*24,2))</f>
        <v/>
      </c>
      <c r="L136" s="12">
        <f>IF($H136="","",IF($D136="法定休日",$H136,0))</f>
        <v/>
      </c>
      <c r="M136" s="43" t="n"/>
    </row>
    <row r="137" hidden="1" ht="22" customHeight="1">
      <c r="A137" s="44" t="n"/>
      <c r="B137" s="43" t="n"/>
      <c r="C137" s="6">
        <f>IF($A137="","",TEXT($A137,"aaa"))</f>
        <v/>
      </c>
      <c r="D137" s="45" t="n"/>
      <c r="E137" s="46" t="n"/>
      <c r="F137" s="46" t="n"/>
      <c r="G137" s="47" t="n"/>
      <c r="H137" s="10">
        <f>IF(OR($E137="",$F137=""),"",ROUND(MAX(0,(IF($F137&lt;$E137,$F137+1,$F137)-$E137)*24-$G137/60),2))</f>
        <v/>
      </c>
      <c r="I137" s="10">
        <f>IF($H137="","",IF($D137="法定休日",0,ROUND(MAX(0,MIN($H137,8)-$B$1),2)))</f>
        <v/>
      </c>
      <c r="J137" s="10">
        <f>IF($H137="","",IF($D137="法定休日",0,ROUND(MAX(0,$H137-8),2)))</f>
        <v/>
      </c>
      <c r="K137" s="10">
        <f>IF(OR($E137="",$F137=""),"",ROUND((MAX(0,MIN(IF($F137&lt;$E137,$F137+1,$F137),29/24)-MAX($E137,22/24))+MAX(0,MIN(IF($F137&lt;$E137,$F137+1,$F137),5/24)-$E137))*24,2))</f>
        <v/>
      </c>
      <c r="L137" s="10">
        <f>IF($H137="","",IF($D137="法定休日",$H137,0))</f>
        <v/>
      </c>
      <c r="M137" s="43" t="n"/>
    </row>
    <row r="138" hidden="1" ht="22" customHeight="1">
      <c r="A138" s="44" t="n"/>
      <c r="B138" s="43" t="n"/>
      <c r="C138" s="11">
        <f>IF($A138="","",TEXT($A138,"aaa"))</f>
        <v/>
      </c>
      <c r="D138" s="45" t="n"/>
      <c r="E138" s="46" t="n"/>
      <c r="F138" s="46" t="n"/>
      <c r="G138" s="47" t="n"/>
      <c r="H138" s="12">
        <f>IF(OR($E138="",$F138=""),"",ROUND(MAX(0,(IF($F138&lt;$E138,$F138+1,$F138)-$E138)*24-$G138/60),2))</f>
        <v/>
      </c>
      <c r="I138" s="12">
        <f>IF($H138="","",IF($D138="法定休日",0,ROUND(MAX(0,MIN($H138,8)-$B$1),2)))</f>
        <v/>
      </c>
      <c r="J138" s="12">
        <f>IF($H138="","",IF($D138="法定休日",0,ROUND(MAX(0,$H138-8),2)))</f>
        <v/>
      </c>
      <c r="K138" s="12">
        <f>IF(OR($E138="",$F138=""),"",ROUND((MAX(0,MIN(IF($F138&lt;$E138,$F138+1,$F138),29/24)-MAX($E138,22/24))+MAX(0,MIN(IF($F138&lt;$E138,$F138+1,$F138),5/24)-$E138))*24,2))</f>
        <v/>
      </c>
      <c r="L138" s="12">
        <f>IF($H138="","",IF($D138="法定休日",$H138,0))</f>
        <v/>
      </c>
      <c r="M138" s="43" t="n"/>
    </row>
    <row r="139" hidden="1" ht="22" customHeight="1">
      <c r="A139" s="44" t="n"/>
      <c r="B139" s="43" t="n"/>
      <c r="C139" s="6">
        <f>IF($A139="","",TEXT($A139,"aaa"))</f>
        <v/>
      </c>
      <c r="D139" s="45" t="n"/>
      <c r="E139" s="46" t="n"/>
      <c r="F139" s="46" t="n"/>
      <c r="G139" s="47" t="n"/>
      <c r="H139" s="10">
        <f>IF(OR($E139="",$F139=""),"",ROUND(MAX(0,(IF($F139&lt;$E139,$F139+1,$F139)-$E139)*24-$G139/60),2))</f>
        <v/>
      </c>
      <c r="I139" s="10">
        <f>IF($H139="","",IF($D139="法定休日",0,ROUND(MAX(0,MIN($H139,8)-$B$1),2)))</f>
        <v/>
      </c>
      <c r="J139" s="10">
        <f>IF($H139="","",IF($D139="法定休日",0,ROUND(MAX(0,$H139-8),2)))</f>
        <v/>
      </c>
      <c r="K139" s="10">
        <f>IF(OR($E139="",$F139=""),"",ROUND((MAX(0,MIN(IF($F139&lt;$E139,$F139+1,$F139),29/24)-MAX($E139,22/24))+MAX(0,MIN(IF($F139&lt;$E139,$F139+1,$F139),5/24)-$E139))*24,2))</f>
        <v/>
      </c>
      <c r="L139" s="10">
        <f>IF($H139="","",IF($D139="法定休日",$H139,0))</f>
        <v/>
      </c>
      <c r="M139" s="43" t="n"/>
    </row>
    <row r="140" hidden="1" ht="22" customHeight="1">
      <c r="A140" s="44" t="n"/>
      <c r="B140" s="43" t="n"/>
      <c r="C140" s="11">
        <f>IF($A140="","",TEXT($A140,"aaa"))</f>
        <v/>
      </c>
      <c r="D140" s="45" t="n"/>
      <c r="E140" s="46" t="n"/>
      <c r="F140" s="46" t="n"/>
      <c r="G140" s="47" t="n"/>
      <c r="H140" s="12">
        <f>IF(OR($E140="",$F140=""),"",ROUND(MAX(0,(IF($F140&lt;$E140,$F140+1,$F140)-$E140)*24-$G140/60),2))</f>
        <v/>
      </c>
      <c r="I140" s="12">
        <f>IF($H140="","",IF($D140="法定休日",0,ROUND(MAX(0,MIN($H140,8)-$B$1),2)))</f>
        <v/>
      </c>
      <c r="J140" s="12">
        <f>IF($H140="","",IF($D140="法定休日",0,ROUND(MAX(0,$H140-8),2)))</f>
        <v/>
      </c>
      <c r="K140" s="12">
        <f>IF(OR($E140="",$F140=""),"",ROUND((MAX(0,MIN(IF($F140&lt;$E140,$F140+1,$F140),29/24)-MAX($E140,22/24))+MAX(0,MIN(IF($F140&lt;$E140,$F140+1,$F140),5/24)-$E140))*24,2))</f>
        <v/>
      </c>
      <c r="L140" s="12">
        <f>IF($H140="","",IF($D140="法定休日",$H140,0))</f>
        <v/>
      </c>
      <c r="M140" s="43" t="n"/>
    </row>
    <row r="141" hidden="1" ht="22" customHeight="1">
      <c r="A141" s="44" t="n"/>
      <c r="B141" s="43" t="n"/>
      <c r="C141" s="6">
        <f>IF($A141="","",TEXT($A141,"aaa"))</f>
        <v/>
      </c>
      <c r="D141" s="45" t="n"/>
      <c r="E141" s="46" t="n"/>
      <c r="F141" s="46" t="n"/>
      <c r="G141" s="47" t="n"/>
      <c r="H141" s="10">
        <f>IF(OR($E141="",$F141=""),"",ROUND(MAX(0,(IF($F141&lt;$E141,$F141+1,$F141)-$E141)*24-$G141/60),2))</f>
        <v/>
      </c>
      <c r="I141" s="10">
        <f>IF($H141="","",IF($D141="法定休日",0,ROUND(MAX(0,MIN($H141,8)-$B$1),2)))</f>
        <v/>
      </c>
      <c r="J141" s="10">
        <f>IF($H141="","",IF($D141="法定休日",0,ROUND(MAX(0,$H141-8),2)))</f>
        <v/>
      </c>
      <c r="K141" s="10">
        <f>IF(OR($E141="",$F141=""),"",ROUND((MAX(0,MIN(IF($F141&lt;$E141,$F141+1,$F141),29/24)-MAX($E141,22/24))+MAX(0,MIN(IF($F141&lt;$E141,$F141+1,$F141),5/24)-$E141))*24,2))</f>
        <v/>
      </c>
      <c r="L141" s="10">
        <f>IF($H141="","",IF($D141="法定休日",$H141,0))</f>
        <v/>
      </c>
      <c r="M141" s="43" t="n"/>
    </row>
    <row r="142" hidden="1" ht="22" customHeight="1">
      <c r="A142" s="44" t="n"/>
      <c r="B142" s="43" t="n"/>
      <c r="C142" s="11">
        <f>IF($A142="","",TEXT($A142,"aaa"))</f>
        <v/>
      </c>
      <c r="D142" s="45" t="n"/>
      <c r="E142" s="46" t="n"/>
      <c r="F142" s="46" t="n"/>
      <c r="G142" s="47" t="n"/>
      <c r="H142" s="12">
        <f>IF(OR($E142="",$F142=""),"",ROUND(MAX(0,(IF($F142&lt;$E142,$F142+1,$F142)-$E142)*24-$G142/60),2))</f>
        <v/>
      </c>
      <c r="I142" s="12">
        <f>IF($H142="","",IF($D142="法定休日",0,ROUND(MAX(0,MIN($H142,8)-$B$1),2)))</f>
        <v/>
      </c>
      <c r="J142" s="12">
        <f>IF($H142="","",IF($D142="法定休日",0,ROUND(MAX(0,$H142-8),2)))</f>
        <v/>
      </c>
      <c r="K142" s="12">
        <f>IF(OR($E142="",$F142=""),"",ROUND((MAX(0,MIN(IF($F142&lt;$E142,$F142+1,$F142),29/24)-MAX($E142,22/24))+MAX(0,MIN(IF($F142&lt;$E142,$F142+1,$F142),5/24)-$E142))*24,2))</f>
        <v/>
      </c>
      <c r="L142" s="12">
        <f>IF($H142="","",IF($D142="法定休日",$H142,0))</f>
        <v/>
      </c>
      <c r="M142" s="43" t="n"/>
    </row>
    <row r="143" hidden="1" ht="22" customHeight="1">
      <c r="A143" s="44" t="n"/>
      <c r="B143" s="43" t="n"/>
      <c r="C143" s="6">
        <f>IF($A143="","",TEXT($A143,"aaa"))</f>
        <v/>
      </c>
      <c r="D143" s="45" t="n"/>
      <c r="E143" s="46" t="n"/>
      <c r="F143" s="46" t="n"/>
      <c r="G143" s="47" t="n"/>
      <c r="H143" s="10">
        <f>IF(OR($E143="",$F143=""),"",ROUND(MAX(0,(IF($F143&lt;$E143,$F143+1,$F143)-$E143)*24-$G143/60),2))</f>
        <v/>
      </c>
      <c r="I143" s="10">
        <f>IF($H143="","",IF($D143="法定休日",0,ROUND(MAX(0,MIN($H143,8)-$B$1),2)))</f>
        <v/>
      </c>
      <c r="J143" s="10">
        <f>IF($H143="","",IF($D143="法定休日",0,ROUND(MAX(0,$H143-8),2)))</f>
        <v/>
      </c>
      <c r="K143" s="10">
        <f>IF(OR($E143="",$F143=""),"",ROUND((MAX(0,MIN(IF($F143&lt;$E143,$F143+1,$F143),29/24)-MAX($E143,22/24))+MAX(0,MIN(IF($F143&lt;$E143,$F143+1,$F143),5/24)-$E143))*24,2))</f>
        <v/>
      </c>
      <c r="L143" s="10">
        <f>IF($H143="","",IF($D143="法定休日",$H143,0))</f>
        <v/>
      </c>
      <c r="M143" s="43" t="n"/>
    </row>
    <row r="144" hidden="1" ht="22" customHeight="1">
      <c r="A144" s="44" t="n"/>
      <c r="B144" s="43" t="n"/>
      <c r="C144" s="11">
        <f>IF($A144="","",TEXT($A144,"aaa"))</f>
        <v/>
      </c>
      <c r="D144" s="45" t="n"/>
      <c r="E144" s="46" t="n"/>
      <c r="F144" s="46" t="n"/>
      <c r="G144" s="47" t="n"/>
      <c r="H144" s="12">
        <f>IF(OR($E144="",$F144=""),"",ROUND(MAX(0,(IF($F144&lt;$E144,$F144+1,$F144)-$E144)*24-$G144/60),2))</f>
        <v/>
      </c>
      <c r="I144" s="12">
        <f>IF($H144="","",IF($D144="法定休日",0,ROUND(MAX(0,MIN($H144,8)-$B$1),2)))</f>
        <v/>
      </c>
      <c r="J144" s="12">
        <f>IF($H144="","",IF($D144="法定休日",0,ROUND(MAX(0,$H144-8),2)))</f>
        <v/>
      </c>
      <c r="K144" s="12">
        <f>IF(OR($E144="",$F144=""),"",ROUND((MAX(0,MIN(IF($F144&lt;$E144,$F144+1,$F144),29/24)-MAX($E144,22/24))+MAX(0,MIN(IF($F144&lt;$E144,$F144+1,$F144),5/24)-$E144))*24,2))</f>
        <v/>
      </c>
      <c r="L144" s="12">
        <f>IF($H144="","",IF($D144="法定休日",$H144,0))</f>
        <v/>
      </c>
      <c r="M144" s="43" t="n"/>
    </row>
    <row r="145" hidden="1" ht="22" customHeight="1">
      <c r="A145" s="44" t="n"/>
      <c r="B145" s="43" t="n"/>
      <c r="C145" s="6">
        <f>IF($A145="","",TEXT($A145,"aaa"))</f>
        <v/>
      </c>
      <c r="D145" s="45" t="n"/>
      <c r="E145" s="46" t="n"/>
      <c r="F145" s="46" t="n"/>
      <c r="G145" s="47" t="n"/>
      <c r="H145" s="10">
        <f>IF(OR($E145="",$F145=""),"",ROUND(MAX(0,(IF($F145&lt;$E145,$F145+1,$F145)-$E145)*24-$G145/60),2))</f>
        <v/>
      </c>
      <c r="I145" s="10">
        <f>IF($H145="","",IF($D145="法定休日",0,ROUND(MAX(0,MIN($H145,8)-$B$1),2)))</f>
        <v/>
      </c>
      <c r="J145" s="10">
        <f>IF($H145="","",IF($D145="法定休日",0,ROUND(MAX(0,$H145-8),2)))</f>
        <v/>
      </c>
      <c r="K145" s="10">
        <f>IF(OR($E145="",$F145=""),"",ROUND((MAX(0,MIN(IF($F145&lt;$E145,$F145+1,$F145),29/24)-MAX($E145,22/24))+MAX(0,MIN(IF($F145&lt;$E145,$F145+1,$F145),5/24)-$E145))*24,2))</f>
        <v/>
      </c>
      <c r="L145" s="10">
        <f>IF($H145="","",IF($D145="法定休日",$H145,0))</f>
        <v/>
      </c>
      <c r="M145" s="43" t="n"/>
    </row>
    <row r="146" hidden="1" ht="22" customHeight="1">
      <c r="A146" s="44" t="n"/>
      <c r="B146" s="43" t="n"/>
      <c r="C146" s="11">
        <f>IF($A146="","",TEXT($A146,"aaa"))</f>
        <v/>
      </c>
      <c r="D146" s="45" t="n"/>
      <c r="E146" s="46" t="n"/>
      <c r="F146" s="46" t="n"/>
      <c r="G146" s="47" t="n"/>
      <c r="H146" s="12">
        <f>IF(OR($E146="",$F146=""),"",ROUND(MAX(0,(IF($F146&lt;$E146,$F146+1,$F146)-$E146)*24-$G146/60),2))</f>
        <v/>
      </c>
      <c r="I146" s="12">
        <f>IF($H146="","",IF($D146="法定休日",0,ROUND(MAX(0,MIN($H146,8)-$B$1),2)))</f>
        <v/>
      </c>
      <c r="J146" s="12">
        <f>IF($H146="","",IF($D146="法定休日",0,ROUND(MAX(0,$H146-8),2)))</f>
        <v/>
      </c>
      <c r="K146" s="12">
        <f>IF(OR($E146="",$F146=""),"",ROUND((MAX(0,MIN(IF($F146&lt;$E146,$F146+1,$F146),29/24)-MAX($E146,22/24))+MAX(0,MIN(IF($F146&lt;$E146,$F146+1,$F146),5/24)-$E146))*24,2))</f>
        <v/>
      </c>
      <c r="L146" s="12">
        <f>IF($H146="","",IF($D146="法定休日",$H146,0))</f>
        <v/>
      </c>
      <c r="M146" s="43" t="n"/>
    </row>
    <row r="147" hidden="1" ht="22" customHeight="1">
      <c r="A147" s="44" t="n"/>
      <c r="B147" s="43" t="n"/>
      <c r="C147" s="6">
        <f>IF($A147="","",TEXT($A147,"aaa"))</f>
        <v/>
      </c>
      <c r="D147" s="45" t="n"/>
      <c r="E147" s="46" t="n"/>
      <c r="F147" s="46" t="n"/>
      <c r="G147" s="47" t="n"/>
      <c r="H147" s="10">
        <f>IF(OR($E147="",$F147=""),"",ROUND(MAX(0,(IF($F147&lt;$E147,$F147+1,$F147)-$E147)*24-$G147/60),2))</f>
        <v/>
      </c>
      <c r="I147" s="10">
        <f>IF($H147="","",IF($D147="法定休日",0,ROUND(MAX(0,MIN($H147,8)-$B$1),2)))</f>
        <v/>
      </c>
      <c r="J147" s="10">
        <f>IF($H147="","",IF($D147="法定休日",0,ROUND(MAX(0,$H147-8),2)))</f>
        <v/>
      </c>
      <c r="K147" s="10">
        <f>IF(OR($E147="",$F147=""),"",ROUND((MAX(0,MIN(IF($F147&lt;$E147,$F147+1,$F147),29/24)-MAX($E147,22/24))+MAX(0,MIN(IF($F147&lt;$E147,$F147+1,$F147),5/24)-$E147))*24,2))</f>
        <v/>
      </c>
      <c r="L147" s="10">
        <f>IF($H147="","",IF($D147="法定休日",$H147,0))</f>
        <v/>
      </c>
      <c r="M147" s="43" t="n"/>
    </row>
    <row r="148" hidden="1" ht="22" customHeight="1">
      <c r="A148" s="44" t="n"/>
      <c r="B148" s="43" t="n"/>
      <c r="C148" s="11">
        <f>IF($A148="","",TEXT($A148,"aaa"))</f>
        <v/>
      </c>
      <c r="D148" s="45" t="n"/>
      <c r="E148" s="46" t="n"/>
      <c r="F148" s="46" t="n"/>
      <c r="G148" s="47" t="n"/>
      <c r="H148" s="12">
        <f>IF(OR($E148="",$F148=""),"",ROUND(MAX(0,(IF($F148&lt;$E148,$F148+1,$F148)-$E148)*24-$G148/60),2))</f>
        <v/>
      </c>
      <c r="I148" s="12">
        <f>IF($H148="","",IF($D148="法定休日",0,ROUND(MAX(0,MIN($H148,8)-$B$1),2)))</f>
        <v/>
      </c>
      <c r="J148" s="12">
        <f>IF($H148="","",IF($D148="法定休日",0,ROUND(MAX(0,$H148-8),2)))</f>
        <v/>
      </c>
      <c r="K148" s="12">
        <f>IF(OR($E148="",$F148=""),"",ROUND((MAX(0,MIN(IF($F148&lt;$E148,$F148+1,$F148),29/24)-MAX($E148,22/24))+MAX(0,MIN(IF($F148&lt;$E148,$F148+1,$F148),5/24)-$E148))*24,2))</f>
        <v/>
      </c>
      <c r="L148" s="12">
        <f>IF($H148="","",IF($D148="法定休日",$H148,0))</f>
        <v/>
      </c>
      <c r="M148" s="43" t="n"/>
    </row>
    <row r="149" hidden="1" ht="22" customHeight="1">
      <c r="A149" s="44" t="n"/>
      <c r="B149" s="43" t="n"/>
      <c r="C149" s="6">
        <f>IF($A149="","",TEXT($A149,"aaa"))</f>
        <v/>
      </c>
      <c r="D149" s="45" t="n"/>
      <c r="E149" s="46" t="n"/>
      <c r="F149" s="46" t="n"/>
      <c r="G149" s="47" t="n"/>
      <c r="H149" s="10">
        <f>IF(OR($E149="",$F149=""),"",ROUND(MAX(0,(IF($F149&lt;$E149,$F149+1,$F149)-$E149)*24-$G149/60),2))</f>
        <v/>
      </c>
      <c r="I149" s="10">
        <f>IF($H149="","",IF($D149="法定休日",0,ROUND(MAX(0,MIN($H149,8)-$B$1),2)))</f>
        <v/>
      </c>
      <c r="J149" s="10">
        <f>IF($H149="","",IF($D149="法定休日",0,ROUND(MAX(0,$H149-8),2)))</f>
        <v/>
      </c>
      <c r="K149" s="10">
        <f>IF(OR($E149="",$F149=""),"",ROUND((MAX(0,MIN(IF($F149&lt;$E149,$F149+1,$F149),29/24)-MAX($E149,22/24))+MAX(0,MIN(IF($F149&lt;$E149,$F149+1,$F149),5/24)-$E149))*24,2))</f>
        <v/>
      </c>
      <c r="L149" s="10">
        <f>IF($H149="","",IF($D149="法定休日",$H149,0))</f>
        <v/>
      </c>
      <c r="M149" s="43" t="n"/>
    </row>
    <row r="150" hidden="1" ht="22" customHeight="1">
      <c r="A150" s="44" t="n"/>
      <c r="B150" s="43" t="n"/>
      <c r="C150" s="11">
        <f>IF($A150="","",TEXT($A150,"aaa"))</f>
        <v/>
      </c>
      <c r="D150" s="45" t="n"/>
      <c r="E150" s="46" t="n"/>
      <c r="F150" s="46" t="n"/>
      <c r="G150" s="47" t="n"/>
      <c r="H150" s="12">
        <f>IF(OR($E150="",$F150=""),"",ROUND(MAX(0,(IF($F150&lt;$E150,$F150+1,$F150)-$E150)*24-$G150/60),2))</f>
        <v/>
      </c>
      <c r="I150" s="12">
        <f>IF($H150="","",IF($D150="法定休日",0,ROUND(MAX(0,MIN($H150,8)-$B$1),2)))</f>
        <v/>
      </c>
      <c r="J150" s="12">
        <f>IF($H150="","",IF($D150="法定休日",0,ROUND(MAX(0,$H150-8),2)))</f>
        <v/>
      </c>
      <c r="K150" s="12">
        <f>IF(OR($E150="",$F150=""),"",ROUND((MAX(0,MIN(IF($F150&lt;$E150,$F150+1,$F150),29/24)-MAX($E150,22/24))+MAX(0,MIN(IF($F150&lt;$E150,$F150+1,$F150),5/24)-$E150))*24,2))</f>
        <v/>
      </c>
      <c r="L150" s="12">
        <f>IF($H150="","",IF($D150="法定休日",$H150,0))</f>
        <v/>
      </c>
      <c r="M150" s="43" t="n"/>
    </row>
    <row r="151" hidden="1" ht="22" customHeight="1">
      <c r="A151" s="44" t="n"/>
      <c r="B151" s="43" t="n"/>
      <c r="C151" s="6">
        <f>IF($A151="","",TEXT($A151,"aaa"))</f>
        <v/>
      </c>
      <c r="D151" s="45" t="n"/>
      <c r="E151" s="46" t="n"/>
      <c r="F151" s="46" t="n"/>
      <c r="G151" s="47" t="n"/>
      <c r="H151" s="10">
        <f>IF(OR($E151="",$F151=""),"",ROUND(MAX(0,(IF($F151&lt;$E151,$F151+1,$F151)-$E151)*24-$G151/60),2))</f>
        <v/>
      </c>
      <c r="I151" s="10">
        <f>IF($H151="","",IF($D151="法定休日",0,ROUND(MAX(0,MIN($H151,8)-$B$1),2)))</f>
        <v/>
      </c>
      <c r="J151" s="10">
        <f>IF($H151="","",IF($D151="法定休日",0,ROUND(MAX(0,$H151-8),2)))</f>
        <v/>
      </c>
      <c r="K151" s="10">
        <f>IF(OR($E151="",$F151=""),"",ROUND((MAX(0,MIN(IF($F151&lt;$E151,$F151+1,$F151),29/24)-MAX($E151,22/24))+MAX(0,MIN(IF($F151&lt;$E151,$F151+1,$F151),5/24)-$E151))*24,2))</f>
        <v/>
      </c>
      <c r="L151" s="10">
        <f>IF($H151="","",IF($D151="法定休日",$H151,0))</f>
        <v/>
      </c>
      <c r="M151" s="43" t="n"/>
    </row>
    <row r="152" hidden="1" ht="22" customHeight="1">
      <c r="A152" s="44" t="n"/>
      <c r="B152" s="43" t="n"/>
      <c r="C152" s="11">
        <f>IF($A152="","",TEXT($A152,"aaa"))</f>
        <v/>
      </c>
      <c r="D152" s="45" t="n"/>
      <c r="E152" s="46" t="n"/>
      <c r="F152" s="46" t="n"/>
      <c r="G152" s="47" t="n"/>
      <c r="H152" s="12">
        <f>IF(OR($E152="",$F152=""),"",ROUND(MAX(0,(IF($F152&lt;$E152,$F152+1,$F152)-$E152)*24-$G152/60),2))</f>
        <v/>
      </c>
      <c r="I152" s="12">
        <f>IF($H152="","",IF($D152="法定休日",0,ROUND(MAX(0,MIN($H152,8)-$B$1),2)))</f>
        <v/>
      </c>
      <c r="J152" s="12">
        <f>IF($H152="","",IF($D152="法定休日",0,ROUND(MAX(0,$H152-8),2)))</f>
        <v/>
      </c>
      <c r="K152" s="12">
        <f>IF(OR($E152="",$F152=""),"",ROUND((MAX(0,MIN(IF($F152&lt;$E152,$F152+1,$F152),29/24)-MAX($E152,22/24))+MAX(0,MIN(IF($F152&lt;$E152,$F152+1,$F152),5/24)-$E152))*24,2))</f>
        <v/>
      </c>
      <c r="L152" s="12">
        <f>IF($H152="","",IF($D152="法定休日",$H152,0))</f>
        <v/>
      </c>
      <c r="M152" s="43" t="n"/>
    </row>
    <row r="153" hidden="1" ht="22" customHeight="1">
      <c r="A153" s="44" t="n"/>
      <c r="B153" s="43" t="n"/>
      <c r="C153" s="6">
        <f>IF($A153="","",TEXT($A153,"aaa"))</f>
        <v/>
      </c>
      <c r="D153" s="45" t="n"/>
      <c r="E153" s="46" t="n"/>
      <c r="F153" s="46" t="n"/>
      <c r="G153" s="47" t="n"/>
      <c r="H153" s="10">
        <f>IF(OR($E153="",$F153=""),"",ROUND(MAX(0,(IF($F153&lt;$E153,$F153+1,$F153)-$E153)*24-$G153/60),2))</f>
        <v/>
      </c>
      <c r="I153" s="10">
        <f>IF($H153="","",IF($D153="法定休日",0,ROUND(MAX(0,MIN($H153,8)-$B$1),2)))</f>
        <v/>
      </c>
      <c r="J153" s="10">
        <f>IF($H153="","",IF($D153="法定休日",0,ROUND(MAX(0,$H153-8),2)))</f>
        <v/>
      </c>
      <c r="K153" s="10">
        <f>IF(OR($E153="",$F153=""),"",ROUND((MAX(0,MIN(IF($F153&lt;$E153,$F153+1,$F153),29/24)-MAX($E153,22/24))+MAX(0,MIN(IF($F153&lt;$E153,$F153+1,$F153),5/24)-$E153))*24,2))</f>
        <v/>
      </c>
      <c r="L153" s="10">
        <f>IF($H153="","",IF($D153="法定休日",$H153,0))</f>
        <v/>
      </c>
      <c r="M153" s="43" t="n"/>
    </row>
    <row r="154" hidden="1" ht="22" customHeight="1">
      <c r="A154" s="44" t="n"/>
      <c r="B154" s="43" t="n"/>
      <c r="C154" s="11">
        <f>IF($A154="","",TEXT($A154,"aaa"))</f>
        <v/>
      </c>
      <c r="D154" s="45" t="n"/>
      <c r="E154" s="46" t="n"/>
      <c r="F154" s="46" t="n"/>
      <c r="G154" s="47" t="n"/>
      <c r="H154" s="12">
        <f>IF(OR($E154="",$F154=""),"",ROUND(MAX(0,(IF($F154&lt;$E154,$F154+1,$F154)-$E154)*24-$G154/60),2))</f>
        <v/>
      </c>
      <c r="I154" s="12">
        <f>IF($H154="","",IF($D154="法定休日",0,ROUND(MAX(0,MIN($H154,8)-$B$1),2)))</f>
        <v/>
      </c>
      <c r="J154" s="12">
        <f>IF($H154="","",IF($D154="法定休日",0,ROUND(MAX(0,$H154-8),2)))</f>
        <v/>
      </c>
      <c r="K154" s="12">
        <f>IF(OR($E154="",$F154=""),"",ROUND((MAX(0,MIN(IF($F154&lt;$E154,$F154+1,$F154),29/24)-MAX($E154,22/24))+MAX(0,MIN(IF($F154&lt;$E154,$F154+1,$F154),5/24)-$E154))*24,2))</f>
        <v/>
      </c>
      <c r="L154" s="12">
        <f>IF($H154="","",IF($D154="法定休日",$H154,0))</f>
        <v/>
      </c>
      <c r="M154" s="43" t="n"/>
    </row>
    <row r="155" hidden="1" ht="22" customHeight="1">
      <c r="A155" s="44" t="n"/>
      <c r="B155" s="43" t="n"/>
      <c r="C155" s="6">
        <f>IF($A155="","",TEXT($A155,"aaa"))</f>
        <v/>
      </c>
      <c r="D155" s="45" t="n"/>
      <c r="E155" s="46" t="n"/>
      <c r="F155" s="46" t="n"/>
      <c r="G155" s="47" t="n"/>
      <c r="H155" s="10">
        <f>IF(OR($E155="",$F155=""),"",ROUND(MAX(0,(IF($F155&lt;$E155,$F155+1,$F155)-$E155)*24-$G155/60),2))</f>
        <v/>
      </c>
      <c r="I155" s="10">
        <f>IF($H155="","",IF($D155="法定休日",0,ROUND(MAX(0,MIN($H155,8)-$B$1),2)))</f>
        <v/>
      </c>
      <c r="J155" s="10">
        <f>IF($H155="","",IF($D155="法定休日",0,ROUND(MAX(0,$H155-8),2)))</f>
        <v/>
      </c>
      <c r="K155" s="10">
        <f>IF(OR($E155="",$F155=""),"",ROUND((MAX(0,MIN(IF($F155&lt;$E155,$F155+1,$F155),29/24)-MAX($E155,22/24))+MAX(0,MIN(IF($F155&lt;$E155,$F155+1,$F155),5/24)-$E155))*24,2))</f>
        <v/>
      </c>
      <c r="L155" s="10">
        <f>IF($H155="","",IF($D155="法定休日",$H155,0))</f>
        <v/>
      </c>
      <c r="M155" s="43" t="n"/>
    </row>
    <row r="156" hidden="1" ht="22" customHeight="1">
      <c r="A156" s="44" t="n"/>
      <c r="B156" s="43" t="n"/>
      <c r="C156" s="11">
        <f>IF($A156="","",TEXT($A156,"aaa"))</f>
        <v/>
      </c>
      <c r="D156" s="45" t="n"/>
      <c r="E156" s="46" t="n"/>
      <c r="F156" s="46" t="n"/>
      <c r="G156" s="47" t="n"/>
      <c r="H156" s="12">
        <f>IF(OR($E156="",$F156=""),"",ROUND(MAX(0,(IF($F156&lt;$E156,$F156+1,$F156)-$E156)*24-$G156/60),2))</f>
        <v/>
      </c>
      <c r="I156" s="12">
        <f>IF($H156="","",IF($D156="法定休日",0,ROUND(MAX(0,MIN($H156,8)-$B$1),2)))</f>
        <v/>
      </c>
      <c r="J156" s="12">
        <f>IF($H156="","",IF($D156="法定休日",0,ROUND(MAX(0,$H156-8),2)))</f>
        <v/>
      </c>
      <c r="K156" s="12">
        <f>IF(OR($E156="",$F156=""),"",ROUND((MAX(0,MIN(IF($F156&lt;$E156,$F156+1,$F156),29/24)-MAX($E156,22/24))+MAX(0,MIN(IF($F156&lt;$E156,$F156+1,$F156),5/24)-$E156))*24,2))</f>
        <v/>
      </c>
      <c r="L156" s="12">
        <f>IF($H156="","",IF($D156="法定休日",$H156,0))</f>
        <v/>
      </c>
      <c r="M156" s="43" t="n"/>
    </row>
    <row r="157" hidden="1" ht="22" customHeight="1">
      <c r="A157" s="44" t="n"/>
      <c r="B157" s="43" t="n"/>
      <c r="C157" s="6">
        <f>IF($A157="","",TEXT($A157,"aaa"))</f>
        <v/>
      </c>
      <c r="D157" s="45" t="n"/>
      <c r="E157" s="46" t="n"/>
      <c r="F157" s="46" t="n"/>
      <c r="G157" s="47" t="n"/>
      <c r="H157" s="10">
        <f>IF(OR($E157="",$F157=""),"",ROUND(MAX(0,(IF($F157&lt;$E157,$F157+1,$F157)-$E157)*24-$G157/60),2))</f>
        <v/>
      </c>
      <c r="I157" s="10">
        <f>IF($H157="","",IF($D157="法定休日",0,ROUND(MAX(0,MIN($H157,8)-$B$1),2)))</f>
        <v/>
      </c>
      <c r="J157" s="10">
        <f>IF($H157="","",IF($D157="法定休日",0,ROUND(MAX(0,$H157-8),2)))</f>
        <v/>
      </c>
      <c r="K157" s="10">
        <f>IF(OR($E157="",$F157=""),"",ROUND((MAX(0,MIN(IF($F157&lt;$E157,$F157+1,$F157),29/24)-MAX($E157,22/24))+MAX(0,MIN(IF($F157&lt;$E157,$F157+1,$F157),5/24)-$E157))*24,2))</f>
        <v/>
      </c>
      <c r="L157" s="10">
        <f>IF($H157="","",IF($D157="法定休日",$H157,0))</f>
        <v/>
      </c>
      <c r="M157" s="43" t="n"/>
    </row>
    <row r="158" hidden="1" ht="22" customHeight="1">
      <c r="A158" s="44" t="n"/>
      <c r="B158" s="43" t="n"/>
      <c r="C158" s="11">
        <f>IF($A158="","",TEXT($A158,"aaa"))</f>
        <v/>
      </c>
      <c r="D158" s="45" t="n"/>
      <c r="E158" s="46" t="n"/>
      <c r="F158" s="46" t="n"/>
      <c r="G158" s="47" t="n"/>
      <c r="H158" s="12">
        <f>IF(OR($E158="",$F158=""),"",ROUND(MAX(0,(IF($F158&lt;$E158,$F158+1,$F158)-$E158)*24-$G158/60),2))</f>
        <v/>
      </c>
      <c r="I158" s="12">
        <f>IF($H158="","",IF($D158="法定休日",0,ROUND(MAX(0,MIN($H158,8)-$B$1),2)))</f>
        <v/>
      </c>
      <c r="J158" s="12">
        <f>IF($H158="","",IF($D158="法定休日",0,ROUND(MAX(0,$H158-8),2)))</f>
        <v/>
      </c>
      <c r="K158" s="12">
        <f>IF(OR($E158="",$F158=""),"",ROUND((MAX(0,MIN(IF($F158&lt;$E158,$F158+1,$F158),29/24)-MAX($E158,22/24))+MAX(0,MIN(IF($F158&lt;$E158,$F158+1,$F158),5/24)-$E158))*24,2))</f>
        <v/>
      </c>
      <c r="L158" s="12">
        <f>IF($H158="","",IF($D158="法定休日",$H158,0))</f>
        <v/>
      </c>
      <c r="M158" s="43" t="n"/>
    </row>
    <row r="159" hidden="1" ht="22" customHeight="1">
      <c r="A159" s="44" t="n"/>
      <c r="B159" s="43" t="n"/>
      <c r="C159" s="6">
        <f>IF($A159="","",TEXT($A159,"aaa"))</f>
        <v/>
      </c>
      <c r="D159" s="45" t="n"/>
      <c r="E159" s="46" t="n"/>
      <c r="F159" s="46" t="n"/>
      <c r="G159" s="47" t="n"/>
      <c r="H159" s="10">
        <f>IF(OR($E159="",$F159=""),"",ROUND(MAX(0,(IF($F159&lt;$E159,$F159+1,$F159)-$E159)*24-$G159/60),2))</f>
        <v/>
      </c>
      <c r="I159" s="10">
        <f>IF($H159="","",IF($D159="法定休日",0,ROUND(MAX(0,MIN($H159,8)-$B$1),2)))</f>
        <v/>
      </c>
      <c r="J159" s="10">
        <f>IF($H159="","",IF($D159="法定休日",0,ROUND(MAX(0,$H159-8),2)))</f>
        <v/>
      </c>
      <c r="K159" s="10">
        <f>IF(OR($E159="",$F159=""),"",ROUND((MAX(0,MIN(IF($F159&lt;$E159,$F159+1,$F159),29/24)-MAX($E159,22/24))+MAX(0,MIN(IF($F159&lt;$E159,$F159+1,$F159),5/24)-$E159))*24,2))</f>
        <v/>
      </c>
      <c r="L159" s="10">
        <f>IF($H159="","",IF($D159="法定休日",$H159,0))</f>
        <v/>
      </c>
      <c r="M159" s="43" t="n"/>
    </row>
    <row r="160" hidden="1" ht="22" customHeight="1">
      <c r="A160" s="44" t="n"/>
      <c r="B160" s="43" t="n"/>
      <c r="C160" s="11">
        <f>IF($A160="","",TEXT($A160,"aaa"))</f>
        <v/>
      </c>
      <c r="D160" s="45" t="n"/>
      <c r="E160" s="46" t="n"/>
      <c r="F160" s="46" t="n"/>
      <c r="G160" s="47" t="n"/>
      <c r="H160" s="12">
        <f>IF(OR($E160="",$F160=""),"",ROUND(MAX(0,(IF($F160&lt;$E160,$F160+1,$F160)-$E160)*24-$G160/60),2))</f>
        <v/>
      </c>
      <c r="I160" s="12">
        <f>IF($H160="","",IF($D160="法定休日",0,ROUND(MAX(0,MIN($H160,8)-$B$1),2)))</f>
        <v/>
      </c>
      <c r="J160" s="12">
        <f>IF($H160="","",IF($D160="法定休日",0,ROUND(MAX(0,$H160-8),2)))</f>
        <v/>
      </c>
      <c r="K160" s="12">
        <f>IF(OR($E160="",$F160=""),"",ROUND((MAX(0,MIN(IF($F160&lt;$E160,$F160+1,$F160),29/24)-MAX($E160,22/24))+MAX(0,MIN(IF($F160&lt;$E160,$F160+1,$F160),5/24)-$E160))*24,2))</f>
        <v/>
      </c>
      <c r="L160" s="12">
        <f>IF($H160="","",IF($D160="法定休日",$H160,0))</f>
        <v/>
      </c>
      <c r="M160" s="43" t="n"/>
    </row>
    <row r="161" hidden="1" ht="22" customHeight="1">
      <c r="A161" s="44" t="n"/>
      <c r="B161" s="43" t="n"/>
      <c r="C161" s="6">
        <f>IF($A161="","",TEXT($A161,"aaa"))</f>
        <v/>
      </c>
      <c r="D161" s="45" t="n"/>
      <c r="E161" s="46" t="n"/>
      <c r="F161" s="46" t="n"/>
      <c r="G161" s="47" t="n"/>
      <c r="H161" s="10">
        <f>IF(OR($E161="",$F161=""),"",ROUND(MAX(0,(IF($F161&lt;$E161,$F161+1,$F161)-$E161)*24-$G161/60),2))</f>
        <v/>
      </c>
      <c r="I161" s="10">
        <f>IF($H161="","",IF($D161="法定休日",0,ROUND(MAX(0,MIN($H161,8)-$B$1),2)))</f>
        <v/>
      </c>
      <c r="J161" s="10">
        <f>IF($H161="","",IF($D161="法定休日",0,ROUND(MAX(0,$H161-8),2)))</f>
        <v/>
      </c>
      <c r="K161" s="10">
        <f>IF(OR($E161="",$F161=""),"",ROUND((MAX(0,MIN(IF($F161&lt;$E161,$F161+1,$F161),29/24)-MAX($E161,22/24))+MAX(0,MIN(IF($F161&lt;$E161,$F161+1,$F161),5/24)-$E161))*24,2))</f>
        <v/>
      </c>
      <c r="L161" s="10">
        <f>IF($H161="","",IF($D161="法定休日",$H161,0))</f>
        <v/>
      </c>
      <c r="M161" s="43" t="n"/>
    </row>
    <row r="162" hidden="1" ht="22" customHeight="1">
      <c r="A162" s="44" t="n"/>
      <c r="B162" s="43" t="n"/>
      <c r="C162" s="11">
        <f>IF($A162="","",TEXT($A162,"aaa"))</f>
        <v/>
      </c>
      <c r="D162" s="45" t="n"/>
      <c r="E162" s="46" t="n"/>
      <c r="F162" s="46" t="n"/>
      <c r="G162" s="47" t="n"/>
      <c r="H162" s="12">
        <f>IF(OR($E162="",$F162=""),"",ROUND(MAX(0,(IF($F162&lt;$E162,$F162+1,$F162)-$E162)*24-$G162/60),2))</f>
        <v/>
      </c>
      <c r="I162" s="12">
        <f>IF($H162="","",IF($D162="法定休日",0,ROUND(MAX(0,MIN($H162,8)-$B$1),2)))</f>
        <v/>
      </c>
      <c r="J162" s="12">
        <f>IF($H162="","",IF($D162="法定休日",0,ROUND(MAX(0,$H162-8),2)))</f>
        <v/>
      </c>
      <c r="K162" s="12">
        <f>IF(OR($E162="",$F162=""),"",ROUND((MAX(0,MIN(IF($F162&lt;$E162,$F162+1,$F162),29/24)-MAX($E162,22/24))+MAX(0,MIN(IF($F162&lt;$E162,$F162+1,$F162),5/24)-$E162))*24,2))</f>
        <v/>
      </c>
      <c r="L162" s="12">
        <f>IF($H162="","",IF($D162="法定休日",$H162,0))</f>
        <v/>
      </c>
      <c r="M162" s="43" t="n"/>
    </row>
    <row r="163" hidden="1" ht="22" customHeight="1">
      <c r="A163" s="44" t="n"/>
      <c r="B163" s="43" t="n"/>
      <c r="C163" s="6">
        <f>IF($A163="","",TEXT($A163,"aaa"))</f>
        <v/>
      </c>
      <c r="D163" s="45" t="n"/>
      <c r="E163" s="46" t="n"/>
      <c r="F163" s="46" t="n"/>
      <c r="G163" s="47" t="n"/>
      <c r="H163" s="10">
        <f>IF(OR($E163="",$F163=""),"",ROUND(MAX(0,(IF($F163&lt;$E163,$F163+1,$F163)-$E163)*24-$G163/60),2))</f>
        <v/>
      </c>
      <c r="I163" s="10">
        <f>IF($H163="","",IF($D163="法定休日",0,ROUND(MAX(0,MIN($H163,8)-$B$1),2)))</f>
        <v/>
      </c>
      <c r="J163" s="10">
        <f>IF($H163="","",IF($D163="法定休日",0,ROUND(MAX(0,$H163-8),2)))</f>
        <v/>
      </c>
      <c r="K163" s="10">
        <f>IF(OR($E163="",$F163=""),"",ROUND((MAX(0,MIN(IF($F163&lt;$E163,$F163+1,$F163),29/24)-MAX($E163,22/24))+MAX(0,MIN(IF($F163&lt;$E163,$F163+1,$F163),5/24)-$E163))*24,2))</f>
        <v/>
      </c>
      <c r="L163" s="10">
        <f>IF($H163="","",IF($D163="法定休日",$H163,0))</f>
        <v/>
      </c>
      <c r="M163" s="43" t="n"/>
    </row>
    <row r="164" hidden="1" ht="22" customHeight="1">
      <c r="A164" s="44" t="n"/>
      <c r="B164" s="43" t="n"/>
      <c r="C164" s="11">
        <f>IF($A164="","",TEXT($A164,"aaa"))</f>
        <v/>
      </c>
      <c r="D164" s="45" t="n"/>
      <c r="E164" s="46" t="n"/>
      <c r="F164" s="46" t="n"/>
      <c r="G164" s="47" t="n"/>
      <c r="H164" s="12">
        <f>IF(OR($E164="",$F164=""),"",ROUND(MAX(0,(IF($F164&lt;$E164,$F164+1,$F164)-$E164)*24-$G164/60),2))</f>
        <v/>
      </c>
      <c r="I164" s="12">
        <f>IF($H164="","",IF($D164="法定休日",0,ROUND(MAX(0,MIN($H164,8)-$B$1),2)))</f>
        <v/>
      </c>
      <c r="J164" s="12">
        <f>IF($H164="","",IF($D164="法定休日",0,ROUND(MAX(0,$H164-8),2)))</f>
        <v/>
      </c>
      <c r="K164" s="12">
        <f>IF(OR($E164="",$F164=""),"",ROUND((MAX(0,MIN(IF($F164&lt;$E164,$F164+1,$F164),29/24)-MAX($E164,22/24))+MAX(0,MIN(IF($F164&lt;$E164,$F164+1,$F164),5/24)-$E164))*24,2))</f>
        <v/>
      </c>
      <c r="L164" s="12">
        <f>IF($H164="","",IF($D164="法定休日",$H164,0))</f>
        <v/>
      </c>
      <c r="M164" s="43" t="n"/>
    </row>
    <row r="165" hidden="1" ht="22" customHeight="1">
      <c r="A165" s="44" t="n"/>
      <c r="B165" s="43" t="n"/>
      <c r="C165" s="6">
        <f>IF($A165="","",TEXT($A165,"aaa"))</f>
        <v/>
      </c>
      <c r="D165" s="45" t="n"/>
      <c r="E165" s="46" t="n"/>
      <c r="F165" s="46" t="n"/>
      <c r="G165" s="47" t="n"/>
      <c r="H165" s="10">
        <f>IF(OR($E165="",$F165=""),"",ROUND(MAX(0,(IF($F165&lt;$E165,$F165+1,$F165)-$E165)*24-$G165/60),2))</f>
        <v/>
      </c>
      <c r="I165" s="10">
        <f>IF($H165="","",IF($D165="法定休日",0,ROUND(MAX(0,MIN($H165,8)-$B$1),2)))</f>
        <v/>
      </c>
      <c r="J165" s="10">
        <f>IF($H165="","",IF($D165="法定休日",0,ROUND(MAX(0,$H165-8),2)))</f>
        <v/>
      </c>
      <c r="K165" s="10">
        <f>IF(OR($E165="",$F165=""),"",ROUND((MAX(0,MIN(IF($F165&lt;$E165,$F165+1,$F165),29/24)-MAX($E165,22/24))+MAX(0,MIN(IF($F165&lt;$E165,$F165+1,$F165),5/24)-$E165))*24,2))</f>
        <v/>
      </c>
      <c r="L165" s="10">
        <f>IF($H165="","",IF($D165="法定休日",$H165,0))</f>
        <v/>
      </c>
      <c r="M165" s="43" t="n"/>
    </row>
    <row r="166" hidden="1" ht="22" customHeight="1">
      <c r="A166" s="44" t="n"/>
      <c r="B166" s="43" t="n"/>
      <c r="C166" s="11">
        <f>IF($A166="","",TEXT($A166,"aaa"))</f>
        <v/>
      </c>
      <c r="D166" s="45" t="n"/>
      <c r="E166" s="46" t="n"/>
      <c r="F166" s="46" t="n"/>
      <c r="G166" s="47" t="n"/>
      <c r="H166" s="12">
        <f>IF(OR($E166="",$F166=""),"",ROUND(MAX(0,(IF($F166&lt;$E166,$F166+1,$F166)-$E166)*24-$G166/60),2))</f>
        <v/>
      </c>
      <c r="I166" s="12">
        <f>IF($H166="","",IF($D166="法定休日",0,ROUND(MAX(0,MIN($H166,8)-$B$1),2)))</f>
        <v/>
      </c>
      <c r="J166" s="12">
        <f>IF($H166="","",IF($D166="法定休日",0,ROUND(MAX(0,$H166-8),2)))</f>
        <v/>
      </c>
      <c r="K166" s="12">
        <f>IF(OR($E166="",$F166=""),"",ROUND((MAX(0,MIN(IF($F166&lt;$E166,$F166+1,$F166),29/24)-MAX($E166,22/24))+MAX(0,MIN(IF($F166&lt;$E166,$F166+1,$F166),5/24)-$E166))*24,2))</f>
        <v/>
      </c>
      <c r="L166" s="12">
        <f>IF($H166="","",IF($D166="法定休日",$H166,0))</f>
        <v/>
      </c>
      <c r="M166" s="43" t="n"/>
    </row>
    <row r="167" hidden="1" ht="22" customHeight="1">
      <c r="A167" s="44" t="n"/>
      <c r="B167" s="43" t="n"/>
      <c r="C167" s="6">
        <f>IF($A167="","",TEXT($A167,"aaa"))</f>
        <v/>
      </c>
      <c r="D167" s="45" t="n"/>
      <c r="E167" s="46" t="n"/>
      <c r="F167" s="46" t="n"/>
      <c r="G167" s="47" t="n"/>
      <c r="H167" s="10">
        <f>IF(OR($E167="",$F167=""),"",ROUND(MAX(0,(IF($F167&lt;$E167,$F167+1,$F167)-$E167)*24-$G167/60),2))</f>
        <v/>
      </c>
      <c r="I167" s="10">
        <f>IF($H167="","",IF($D167="法定休日",0,ROUND(MAX(0,MIN($H167,8)-$B$1),2)))</f>
        <v/>
      </c>
      <c r="J167" s="10">
        <f>IF($H167="","",IF($D167="法定休日",0,ROUND(MAX(0,$H167-8),2)))</f>
        <v/>
      </c>
      <c r="K167" s="10">
        <f>IF(OR($E167="",$F167=""),"",ROUND((MAX(0,MIN(IF($F167&lt;$E167,$F167+1,$F167),29/24)-MAX($E167,22/24))+MAX(0,MIN(IF($F167&lt;$E167,$F167+1,$F167),5/24)-$E167))*24,2))</f>
        <v/>
      </c>
      <c r="L167" s="10">
        <f>IF($H167="","",IF($D167="法定休日",$H167,0))</f>
        <v/>
      </c>
      <c r="M167" s="43" t="n"/>
    </row>
    <row r="168" hidden="1" ht="22" customHeight="1">
      <c r="A168" s="44" t="n"/>
      <c r="B168" s="43" t="n"/>
      <c r="C168" s="11">
        <f>IF($A168="","",TEXT($A168,"aaa"))</f>
        <v/>
      </c>
      <c r="D168" s="45" t="n"/>
      <c r="E168" s="46" t="n"/>
      <c r="F168" s="46" t="n"/>
      <c r="G168" s="47" t="n"/>
      <c r="H168" s="12">
        <f>IF(OR($E168="",$F168=""),"",ROUND(MAX(0,(IF($F168&lt;$E168,$F168+1,$F168)-$E168)*24-$G168/60),2))</f>
        <v/>
      </c>
      <c r="I168" s="12">
        <f>IF($H168="","",IF($D168="法定休日",0,ROUND(MAX(0,MIN($H168,8)-$B$1),2)))</f>
        <v/>
      </c>
      <c r="J168" s="12">
        <f>IF($H168="","",IF($D168="法定休日",0,ROUND(MAX(0,$H168-8),2)))</f>
        <v/>
      </c>
      <c r="K168" s="12">
        <f>IF(OR($E168="",$F168=""),"",ROUND((MAX(0,MIN(IF($F168&lt;$E168,$F168+1,$F168),29/24)-MAX($E168,22/24))+MAX(0,MIN(IF($F168&lt;$E168,$F168+1,$F168),5/24)-$E168))*24,2))</f>
        <v/>
      </c>
      <c r="L168" s="12">
        <f>IF($H168="","",IF($D168="法定休日",$H168,0))</f>
        <v/>
      </c>
      <c r="M168" s="43" t="n"/>
    </row>
    <row r="169" hidden="1" ht="22" customHeight="1">
      <c r="A169" s="44" t="n"/>
      <c r="B169" s="43" t="n"/>
      <c r="C169" s="6">
        <f>IF($A169="","",TEXT($A169,"aaa"))</f>
        <v/>
      </c>
      <c r="D169" s="45" t="n"/>
      <c r="E169" s="46" t="n"/>
      <c r="F169" s="46" t="n"/>
      <c r="G169" s="47" t="n"/>
      <c r="H169" s="10">
        <f>IF(OR($E169="",$F169=""),"",ROUND(MAX(0,(IF($F169&lt;$E169,$F169+1,$F169)-$E169)*24-$G169/60),2))</f>
        <v/>
      </c>
      <c r="I169" s="10">
        <f>IF($H169="","",IF($D169="法定休日",0,ROUND(MAX(0,MIN($H169,8)-$B$1),2)))</f>
        <v/>
      </c>
      <c r="J169" s="10">
        <f>IF($H169="","",IF($D169="法定休日",0,ROUND(MAX(0,$H169-8),2)))</f>
        <v/>
      </c>
      <c r="K169" s="10">
        <f>IF(OR($E169="",$F169=""),"",ROUND((MAX(0,MIN(IF($F169&lt;$E169,$F169+1,$F169),29/24)-MAX($E169,22/24))+MAX(0,MIN(IF($F169&lt;$E169,$F169+1,$F169),5/24)-$E169))*24,2))</f>
        <v/>
      </c>
      <c r="L169" s="10">
        <f>IF($H169="","",IF($D169="法定休日",$H169,0))</f>
        <v/>
      </c>
      <c r="M169" s="43" t="n"/>
    </row>
    <row r="170" hidden="1" ht="22" customHeight="1">
      <c r="A170" s="44" t="n"/>
      <c r="B170" s="43" t="n"/>
      <c r="C170" s="11">
        <f>IF($A170="","",TEXT($A170,"aaa"))</f>
        <v/>
      </c>
      <c r="D170" s="45" t="n"/>
      <c r="E170" s="46" t="n"/>
      <c r="F170" s="46" t="n"/>
      <c r="G170" s="47" t="n"/>
      <c r="H170" s="12">
        <f>IF(OR($E170="",$F170=""),"",ROUND(MAX(0,(IF($F170&lt;$E170,$F170+1,$F170)-$E170)*24-$G170/60),2))</f>
        <v/>
      </c>
      <c r="I170" s="12">
        <f>IF($H170="","",IF($D170="法定休日",0,ROUND(MAX(0,MIN($H170,8)-$B$1),2)))</f>
        <v/>
      </c>
      <c r="J170" s="12">
        <f>IF($H170="","",IF($D170="法定休日",0,ROUND(MAX(0,$H170-8),2)))</f>
        <v/>
      </c>
      <c r="K170" s="12">
        <f>IF(OR($E170="",$F170=""),"",ROUND((MAX(0,MIN(IF($F170&lt;$E170,$F170+1,$F170),29/24)-MAX($E170,22/24))+MAX(0,MIN(IF($F170&lt;$E170,$F170+1,$F170),5/24)-$E170))*24,2))</f>
        <v/>
      </c>
      <c r="L170" s="12">
        <f>IF($H170="","",IF($D170="法定休日",$H170,0))</f>
        <v/>
      </c>
      <c r="M170" s="43" t="n"/>
    </row>
    <row r="171" hidden="1" ht="22" customHeight="1">
      <c r="A171" s="44" t="n"/>
      <c r="B171" s="43" t="n"/>
      <c r="C171" s="6">
        <f>IF($A171="","",TEXT($A171,"aaa"))</f>
        <v/>
      </c>
      <c r="D171" s="45" t="n"/>
      <c r="E171" s="46" t="n"/>
      <c r="F171" s="46" t="n"/>
      <c r="G171" s="47" t="n"/>
      <c r="H171" s="10">
        <f>IF(OR($E171="",$F171=""),"",ROUND(MAX(0,(IF($F171&lt;$E171,$F171+1,$F171)-$E171)*24-$G171/60),2))</f>
        <v/>
      </c>
      <c r="I171" s="10">
        <f>IF($H171="","",IF($D171="法定休日",0,ROUND(MAX(0,MIN($H171,8)-$B$1),2)))</f>
        <v/>
      </c>
      <c r="J171" s="10">
        <f>IF($H171="","",IF($D171="法定休日",0,ROUND(MAX(0,$H171-8),2)))</f>
        <v/>
      </c>
      <c r="K171" s="10">
        <f>IF(OR($E171="",$F171=""),"",ROUND((MAX(0,MIN(IF($F171&lt;$E171,$F171+1,$F171),29/24)-MAX($E171,22/24))+MAX(0,MIN(IF($F171&lt;$E171,$F171+1,$F171),5/24)-$E171))*24,2))</f>
        <v/>
      </c>
      <c r="L171" s="10">
        <f>IF($H171="","",IF($D171="法定休日",$H171,0))</f>
        <v/>
      </c>
      <c r="M171" s="43" t="n"/>
    </row>
    <row r="172" hidden="1" ht="22" customHeight="1">
      <c r="A172" s="44" t="n"/>
      <c r="B172" s="43" t="n"/>
      <c r="C172" s="11">
        <f>IF($A172="","",TEXT($A172,"aaa"))</f>
        <v/>
      </c>
      <c r="D172" s="45" t="n"/>
      <c r="E172" s="46" t="n"/>
      <c r="F172" s="46" t="n"/>
      <c r="G172" s="47" t="n"/>
      <c r="H172" s="12">
        <f>IF(OR($E172="",$F172=""),"",ROUND(MAX(0,(IF($F172&lt;$E172,$F172+1,$F172)-$E172)*24-$G172/60),2))</f>
        <v/>
      </c>
      <c r="I172" s="12">
        <f>IF($H172="","",IF($D172="法定休日",0,ROUND(MAX(0,MIN($H172,8)-$B$1),2)))</f>
        <v/>
      </c>
      <c r="J172" s="12">
        <f>IF($H172="","",IF($D172="法定休日",0,ROUND(MAX(0,$H172-8),2)))</f>
        <v/>
      </c>
      <c r="K172" s="12">
        <f>IF(OR($E172="",$F172=""),"",ROUND((MAX(0,MIN(IF($F172&lt;$E172,$F172+1,$F172),29/24)-MAX($E172,22/24))+MAX(0,MIN(IF($F172&lt;$E172,$F172+1,$F172),5/24)-$E172))*24,2))</f>
        <v/>
      </c>
      <c r="L172" s="12">
        <f>IF($H172="","",IF($D172="法定休日",$H172,0))</f>
        <v/>
      </c>
      <c r="M172" s="43" t="n"/>
    </row>
    <row r="173" hidden="1" ht="22" customHeight="1">
      <c r="A173" s="44" t="n"/>
      <c r="B173" s="43" t="n"/>
      <c r="C173" s="6">
        <f>IF($A173="","",TEXT($A173,"aaa"))</f>
        <v/>
      </c>
      <c r="D173" s="45" t="n"/>
      <c r="E173" s="46" t="n"/>
      <c r="F173" s="46" t="n"/>
      <c r="G173" s="47" t="n"/>
      <c r="H173" s="10">
        <f>IF(OR($E173="",$F173=""),"",ROUND(MAX(0,(IF($F173&lt;$E173,$F173+1,$F173)-$E173)*24-$G173/60),2))</f>
        <v/>
      </c>
      <c r="I173" s="10">
        <f>IF($H173="","",IF($D173="法定休日",0,ROUND(MAX(0,MIN($H173,8)-$B$1),2)))</f>
        <v/>
      </c>
      <c r="J173" s="10">
        <f>IF($H173="","",IF($D173="法定休日",0,ROUND(MAX(0,$H173-8),2)))</f>
        <v/>
      </c>
      <c r="K173" s="10">
        <f>IF(OR($E173="",$F173=""),"",ROUND((MAX(0,MIN(IF($F173&lt;$E173,$F173+1,$F173),29/24)-MAX($E173,22/24))+MAX(0,MIN(IF($F173&lt;$E173,$F173+1,$F173),5/24)-$E173))*24,2))</f>
        <v/>
      </c>
      <c r="L173" s="10">
        <f>IF($H173="","",IF($D173="法定休日",$H173,0))</f>
        <v/>
      </c>
      <c r="M173" s="43" t="n"/>
    </row>
    <row r="174" hidden="1" ht="22" customHeight="1">
      <c r="A174" s="44" t="n"/>
      <c r="B174" s="43" t="n"/>
      <c r="C174" s="11">
        <f>IF($A174="","",TEXT($A174,"aaa"))</f>
        <v/>
      </c>
      <c r="D174" s="45" t="n"/>
      <c r="E174" s="46" t="n"/>
      <c r="F174" s="46" t="n"/>
      <c r="G174" s="47" t="n"/>
      <c r="H174" s="12">
        <f>IF(OR($E174="",$F174=""),"",ROUND(MAX(0,(IF($F174&lt;$E174,$F174+1,$F174)-$E174)*24-$G174/60),2))</f>
        <v/>
      </c>
      <c r="I174" s="12">
        <f>IF($H174="","",IF($D174="法定休日",0,ROUND(MAX(0,MIN($H174,8)-$B$1),2)))</f>
        <v/>
      </c>
      <c r="J174" s="12">
        <f>IF($H174="","",IF($D174="法定休日",0,ROUND(MAX(0,$H174-8),2)))</f>
        <v/>
      </c>
      <c r="K174" s="12">
        <f>IF(OR($E174="",$F174=""),"",ROUND((MAX(0,MIN(IF($F174&lt;$E174,$F174+1,$F174),29/24)-MAX($E174,22/24))+MAX(0,MIN(IF($F174&lt;$E174,$F174+1,$F174),5/24)-$E174))*24,2))</f>
        <v/>
      </c>
      <c r="L174" s="12">
        <f>IF($H174="","",IF($D174="法定休日",$H174,0))</f>
        <v/>
      </c>
      <c r="M174" s="43" t="n"/>
    </row>
    <row r="175" hidden="1" ht="22" customHeight="1">
      <c r="A175" s="44" t="n"/>
      <c r="B175" s="43" t="n"/>
      <c r="C175" s="6">
        <f>IF($A175="","",TEXT($A175,"aaa"))</f>
        <v/>
      </c>
      <c r="D175" s="45" t="n"/>
      <c r="E175" s="46" t="n"/>
      <c r="F175" s="46" t="n"/>
      <c r="G175" s="47" t="n"/>
      <c r="H175" s="10">
        <f>IF(OR($E175="",$F175=""),"",ROUND(MAX(0,(IF($F175&lt;$E175,$F175+1,$F175)-$E175)*24-$G175/60),2))</f>
        <v/>
      </c>
      <c r="I175" s="10">
        <f>IF($H175="","",IF($D175="法定休日",0,ROUND(MAX(0,MIN($H175,8)-$B$1),2)))</f>
        <v/>
      </c>
      <c r="J175" s="10">
        <f>IF($H175="","",IF($D175="法定休日",0,ROUND(MAX(0,$H175-8),2)))</f>
        <v/>
      </c>
      <c r="K175" s="10">
        <f>IF(OR($E175="",$F175=""),"",ROUND((MAX(0,MIN(IF($F175&lt;$E175,$F175+1,$F175),29/24)-MAX($E175,22/24))+MAX(0,MIN(IF($F175&lt;$E175,$F175+1,$F175),5/24)-$E175))*24,2))</f>
        <v/>
      </c>
      <c r="L175" s="10">
        <f>IF($H175="","",IF($D175="法定休日",$H175,0))</f>
        <v/>
      </c>
      <c r="M175" s="43" t="n"/>
    </row>
    <row r="176" hidden="1" ht="22" customHeight="1">
      <c r="A176" s="44" t="n"/>
      <c r="B176" s="43" t="n"/>
      <c r="C176" s="11">
        <f>IF($A176="","",TEXT($A176,"aaa"))</f>
        <v/>
      </c>
      <c r="D176" s="45" t="n"/>
      <c r="E176" s="46" t="n"/>
      <c r="F176" s="46" t="n"/>
      <c r="G176" s="47" t="n"/>
      <c r="H176" s="12">
        <f>IF(OR($E176="",$F176=""),"",ROUND(MAX(0,(IF($F176&lt;$E176,$F176+1,$F176)-$E176)*24-$G176/60),2))</f>
        <v/>
      </c>
      <c r="I176" s="12">
        <f>IF($H176="","",IF($D176="法定休日",0,ROUND(MAX(0,MIN($H176,8)-$B$1),2)))</f>
        <v/>
      </c>
      <c r="J176" s="12">
        <f>IF($H176="","",IF($D176="法定休日",0,ROUND(MAX(0,$H176-8),2)))</f>
        <v/>
      </c>
      <c r="K176" s="12">
        <f>IF(OR($E176="",$F176=""),"",ROUND((MAX(0,MIN(IF($F176&lt;$E176,$F176+1,$F176),29/24)-MAX($E176,22/24))+MAX(0,MIN(IF($F176&lt;$E176,$F176+1,$F176),5/24)-$E176))*24,2))</f>
        <v/>
      </c>
      <c r="L176" s="12">
        <f>IF($H176="","",IF($D176="法定休日",$H176,0))</f>
        <v/>
      </c>
      <c r="M176" s="43" t="n"/>
    </row>
    <row r="177" hidden="1" ht="22" customHeight="1">
      <c r="A177" s="44" t="n"/>
      <c r="B177" s="43" t="n"/>
      <c r="C177" s="6">
        <f>IF($A177="","",TEXT($A177,"aaa"))</f>
        <v/>
      </c>
      <c r="D177" s="45" t="n"/>
      <c r="E177" s="46" t="n"/>
      <c r="F177" s="46" t="n"/>
      <c r="G177" s="47" t="n"/>
      <c r="H177" s="10">
        <f>IF(OR($E177="",$F177=""),"",ROUND(MAX(0,(IF($F177&lt;$E177,$F177+1,$F177)-$E177)*24-$G177/60),2))</f>
        <v/>
      </c>
      <c r="I177" s="10">
        <f>IF($H177="","",IF($D177="法定休日",0,ROUND(MAX(0,MIN($H177,8)-$B$1),2)))</f>
        <v/>
      </c>
      <c r="J177" s="10">
        <f>IF($H177="","",IF($D177="法定休日",0,ROUND(MAX(0,$H177-8),2)))</f>
        <v/>
      </c>
      <c r="K177" s="10">
        <f>IF(OR($E177="",$F177=""),"",ROUND((MAX(0,MIN(IF($F177&lt;$E177,$F177+1,$F177),29/24)-MAX($E177,22/24))+MAX(0,MIN(IF($F177&lt;$E177,$F177+1,$F177),5/24)-$E177))*24,2))</f>
        <v/>
      </c>
      <c r="L177" s="10">
        <f>IF($H177="","",IF($D177="法定休日",$H177,0))</f>
        <v/>
      </c>
      <c r="M177" s="43" t="n"/>
    </row>
    <row r="178" hidden="1" ht="22" customHeight="1">
      <c r="A178" s="44" t="n"/>
      <c r="B178" s="43" t="n"/>
      <c r="C178" s="11">
        <f>IF($A178="","",TEXT($A178,"aaa"))</f>
        <v/>
      </c>
      <c r="D178" s="45" t="n"/>
      <c r="E178" s="46" t="n"/>
      <c r="F178" s="46" t="n"/>
      <c r="G178" s="47" t="n"/>
      <c r="H178" s="12">
        <f>IF(OR($E178="",$F178=""),"",ROUND(MAX(0,(IF($F178&lt;$E178,$F178+1,$F178)-$E178)*24-$G178/60),2))</f>
        <v/>
      </c>
      <c r="I178" s="12">
        <f>IF($H178="","",IF($D178="法定休日",0,ROUND(MAX(0,MIN($H178,8)-$B$1),2)))</f>
        <v/>
      </c>
      <c r="J178" s="12">
        <f>IF($H178="","",IF($D178="法定休日",0,ROUND(MAX(0,$H178-8),2)))</f>
        <v/>
      </c>
      <c r="K178" s="12">
        <f>IF(OR($E178="",$F178=""),"",ROUND((MAX(0,MIN(IF($F178&lt;$E178,$F178+1,$F178),29/24)-MAX($E178,22/24))+MAX(0,MIN(IF($F178&lt;$E178,$F178+1,$F178),5/24)-$E178))*24,2))</f>
        <v/>
      </c>
      <c r="L178" s="12">
        <f>IF($H178="","",IF($D178="法定休日",$H178,0))</f>
        <v/>
      </c>
      <c r="M178" s="43" t="n"/>
    </row>
    <row r="179" hidden="1" ht="22" customHeight="1">
      <c r="A179" s="44" t="n"/>
      <c r="B179" s="43" t="n"/>
      <c r="C179" s="6">
        <f>IF($A179="","",TEXT($A179,"aaa"))</f>
        <v/>
      </c>
      <c r="D179" s="45" t="n"/>
      <c r="E179" s="46" t="n"/>
      <c r="F179" s="46" t="n"/>
      <c r="G179" s="47" t="n"/>
      <c r="H179" s="10">
        <f>IF(OR($E179="",$F179=""),"",ROUND(MAX(0,(IF($F179&lt;$E179,$F179+1,$F179)-$E179)*24-$G179/60),2))</f>
        <v/>
      </c>
      <c r="I179" s="10">
        <f>IF($H179="","",IF($D179="法定休日",0,ROUND(MAX(0,MIN($H179,8)-$B$1),2)))</f>
        <v/>
      </c>
      <c r="J179" s="10">
        <f>IF($H179="","",IF($D179="法定休日",0,ROUND(MAX(0,$H179-8),2)))</f>
        <v/>
      </c>
      <c r="K179" s="10">
        <f>IF(OR($E179="",$F179=""),"",ROUND((MAX(0,MIN(IF($F179&lt;$E179,$F179+1,$F179),29/24)-MAX($E179,22/24))+MAX(0,MIN(IF($F179&lt;$E179,$F179+1,$F179),5/24)-$E179))*24,2))</f>
        <v/>
      </c>
      <c r="L179" s="10">
        <f>IF($H179="","",IF($D179="法定休日",$H179,0))</f>
        <v/>
      </c>
      <c r="M179" s="43" t="n"/>
    </row>
    <row r="180" hidden="1" ht="22" customHeight="1">
      <c r="A180" s="44" t="n"/>
      <c r="B180" s="43" t="n"/>
      <c r="C180" s="11">
        <f>IF($A180="","",TEXT($A180,"aaa"))</f>
        <v/>
      </c>
      <c r="D180" s="45" t="n"/>
      <c r="E180" s="46" t="n"/>
      <c r="F180" s="46" t="n"/>
      <c r="G180" s="47" t="n"/>
      <c r="H180" s="12">
        <f>IF(OR($E180="",$F180=""),"",ROUND(MAX(0,(IF($F180&lt;$E180,$F180+1,$F180)-$E180)*24-$G180/60),2))</f>
        <v/>
      </c>
      <c r="I180" s="12">
        <f>IF($H180="","",IF($D180="法定休日",0,ROUND(MAX(0,MIN($H180,8)-$B$1),2)))</f>
        <v/>
      </c>
      <c r="J180" s="12">
        <f>IF($H180="","",IF($D180="法定休日",0,ROUND(MAX(0,$H180-8),2)))</f>
        <v/>
      </c>
      <c r="K180" s="12">
        <f>IF(OR($E180="",$F180=""),"",ROUND((MAX(0,MIN(IF($F180&lt;$E180,$F180+1,$F180),29/24)-MAX($E180,22/24))+MAX(0,MIN(IF($F180&lt;$E180,$F180+1,$F180),5/24)-$E180))*24,2))</f>
        <v/>
      </c>
      <c r="L180" s="12">
        <f>IF($H180="","",IF($D180="法定休日",$H180,0))</f>
        <v/>
      </c>
      <c r="M180" s="43" t="n"/>
    </row>
    <row r="181" hidden="1" ht="22" customHeight="1">
      <c r="A181" s="44" t="n"/>
      <c r="B181" s="43" t="n"/>
      <c r="C181" s="6">
        <f>IF($A181="","",TEXT($A181,"aaa"))</f>
        <v/>
      </c>
      <c r="D181" s="45" t="n"/>
      <c r="E181" s="46" t="n"/>
      <c r="F181" s="46" t="n"/>
      <c r="G181" s="47" t="n"/>
      <c r="H181" s="10">
        <f>IF(OR($E181="",$F181=""),"",ROUND(MAX(0,(IF($F181&lt;$E181,$F181+1,$F181)-$E181)*24-$G181/60),2))</f>
        <v/>
      </c>
      <c r="I181" s="10">
        <f>IF($H181="","",IF($D181="法定休日",0,ROUND(MAX(0,MIN($H181,8)-$B$1),2)))</f>
        <v/>
      </c>
      <c r="J181" s="10">
        <f>IF($H181="","",IF($D181="法定休日",0,ROUND(MAX(0,$H181-8),2)))</f>
        <v/>
      </c>
      <c r="K181" s="10">
        <f>IF(OR($E181="",$F181=""),"",ROUND((MAX(0,MIN(IF($F181&lt;$E181,$F181+1,$F181),29/24)-MAX($E181,22/24))+MAX(0,MIN(IF($F181&lt;$E181,$F181+1,$F181),5/24)-$E181))*24,2))</f>
        <v/>
      </c>
      <c r="L181" s="10">
        <f>IF($H181="","",IF($D181="法定休日",$H181,0))</f>
        <v/>
      </c>
      <c r="M181" s="43" t="n"/>
    </row>
    <row r="182" hidden="1" ht="22" customHeight="1">
      <c r="A182" s="44" t="n"/>
      <c r="B182" s="43" t="n"/>
      <c r="C182" s="11">
        <f>IF($A182="","",TEXT($A182,"aaa"))</f>
        <v/>
      </c>
      <c r="D182" s="45" t="n"/>
      <c r="E182" s="46" t="n"/>
      <c r="F182" s="46" t="n"/>
      <c r="G182" s="47" t="n"/>
      <c r="H182" s="12">
        <f>IF(OR($E182="",$F182=""),"",ROUND(MAX(0,(IF($F182&lt;$E182,$F182+1,$F182)-$E182)*24-$G182/60),2))</f>
        <v/>
      </c>
      <c r="I182" s="12">
        <f>IF($H182="","",IF($D182="法定休日",0,ROUND(MAX(0,MIN($H182,8)-$B$1),2)))</f>
        <v/>
      </c>
      <c r="J182" s="12">
        <f>IF($H182="","",IF($D182="法定休日",0,ROUND(MAX(0,$H182-8),2)))</f>
        <v/>
      </c>
      <c r="K182" s="12">
        <f>IF(OR($E182="",$F182=""),"",ROUND((MAX(0,MIN(IF($F182&lt;$E182,$F182+1,$F182),29/24)-MAX($E182,22/24))+MAX(0,MIN(IF($F182&lt;$E182,$F182+1,$F182),5/24)-$E182))*24,2))</f>
        <v/>
      </c>
      <c r="L182" s="12">
        <f>IF($H182="","",IF($D182="法定休日",$H182,0))</f>
        <v/>
      </c>
      <c r="M182" s="43" t="n"/>
    </row>
    <row r="183" hidden="1" ht="22" customHeight="1">
      <c r="A183" s="44" t="n"/>
      <c r="B183" s="43" t="n"/>
      <c r="C183" s="6">
        <f>IF($A183="","",TEXT($A183,"aaa"))</f>
        <v/>
      </c>
      <c r="D183" s="45" t="n"/>
      <c r="E183" s="46" t="n"/>
      <c r="F183" s="46" t="n"/>
      <c r="G183" s="47" t="n"/>
      <c r="H183" s="10">
        <f>IF(OR($E183="",$F183=""),"",ROUND(MAX(0,(IF($F183&lt;$E183,$F183+1,$F183)-$E183)*24-$G183/60),2))</f>
        <v/>
      </c>
      <c r="I183" s="10">
        <f>IF($H183="","",IF($D183="法定休日",0,ROUND(MAX(0,MIN($H183,8)-$B$1),2)))</f>
        <v/>
      </c>
      <c r="J183" s="10">
        <f>IF($H183="","",IF($D183="法定休日",0,ROUND(MAX(0,$H183-8),2)))</f>
        <v/>
      </c>
      <c r="K183" s="10">
        <f>IF(OR($E183="",$F183=""),"",ROUND((MAX(0,MIN(IF($F183&lt;$E183,$F183+1,$F183),29/24)-MAX($E183,22/24))+MAX(0,MIN(IF($F183&lt;$E183,$F183+1,$F183),5/24)-$E183))*24,2))</f>
        <v/>
      </c>
      <c r="L183" s="10">
        <f>IF($H183="","",IF($D183="法定休日",$H183,0))</f>
        <v/>
      </c>
      <c r="M183" s="43" t="n"/>
    </row>
    <row r="184" hidden="1" ht="22" customHeight="1">
      <c r="A184" s="44" t="n"/>
      <c r="B184" s="43" t="n"/>
      <c r="C184" s="11">
        <f>IF($A184="","",TEXT($A184,"aaa"))</f>
        <v/>
      </c>
      <c r="D184" s="45" t="n"/>
      <c r="E184" s="46" t="n"/>
      <c r="F184" s="46" t="n"/>
      <c r="G184" s="47" t="n"/>
      <c r="H184" s="12">
        <f>IF(OR($E184="",$F184=""),"",ROUND(MAX(0,(IF($F184&lt;$E184,$F184+1,$F184)-$E184)*24-$G184/60),2))</f>
        <v/>
      </c>
      <c r="I184" s="12">
        <f>IF($H184="","",IF($D184="法定休日",0,ROUND(MAX(0,MIN($H184,8)-$B$1),2)))</f>
        <v/>
      </c>
      <c r="J184" s="12">
        <f>IF($H184="","",IF($D184="法定休日",0,ROUND(MAX(0,$H184-8),2)))</f>
        <v/>
      </c>
      <c r="K184" s="12">
        <f>IF(OR($E184="",$F184=""),"",ROUND((MAX(0,MIN(IF($F184&lt;$E184,$F184+1,$F184),29/24)-MAX($E184,22/24))+MAX(0,MIN(IF($F184&lt;$E184,$F184+1,$F184),5/24)-$E184))*24,2))</f>
        <v/>
      </c>
      <c r="L184" s="12">
        <f>IF($H184="","",IF($D184="法定休日",$H184,0))</f>
        <v/>
      </c>
      <c r="M184" s="43" t="n"/>
    </row>
    <row r="185" hidden="1" ht="22" customHeight="1">
      <c r="A185" s="44" t="n"/>
      <c r="B185" s="43" t="n"/>
      <c r="C185" s="6">
        <f>IF($A185="","",TEXT($A185,"aaa"))</f>
        <v/>
      </c>
      <c r="D185" s="45" t="n"/>
      <c r="E185" s="46" t="n"/>
      <c r="F185" s="46" t="n"/>
      <c r="G185" s="47" t="n"/>
      <c r="H185" s="10">
        <f>IF(OR($E185="",$F185=""),"",ROUND(MAX(0,(IF($F185&lt;$E185,$F185+1,$F185)-$E185)*24-$G185/60),2))</f>
        <v/>
      </c>
      <c r="I185" s="10">
        <f>IF($H185="","",IF($D185="法定休日",0,ROUND(MAX(0,MIN($H185,8)-$B$1),2)))</f>
        <v/>
      </c>
      <c r="J185" s="10">
        <f>IF($H185="","",IF($D185="法定休日",0,ROUND(MAX(0,$H185-8),2)))</f>
        <v/>
      </c>
      <c r="K185" s="10">
        <f>IF(OR($E185="",$F185=""),"",ROUND((MAX(0,MIN(IF($F185&lt;$E185,$F185+1,$F185),29/24)-MAX($E185,22/24))+MAX(0,MIN(IF($F185&lt;$E185,$F185+1,$F185),5/24)-$E185))*24,2))</f>
        <v/>
      </c>
      <c r="L185" s="10">
        <f>IF($H185="","",IF($D185="法定休日",$H185,0))</f>
        <v/>
      </c>
      <c r="M185" s="43" t="n"/>
    </row>
    <row r="186" hidden="1" ht="22" customHeight="1">
      <c r="A186" s="44" t="n"/>
      <c r="B186" s="43" t="n"/>
      <c r="C186" s="11">
        <f>IF($A186="","",TEXT($A186,"aaa"))</f>
        <v/>
      </c>
      <c r="D186" s="45" t="n"/>
      <c r="E186" s="46" t="n"/>
      <c r="F186" s="46" t="n"/>
      <c r="G186" s="47" t="n"/>
      <c r="H186" s="12">
        <f>IF(OR($E186="",$F186=""),"",ROUND(MAX(0,(IF($F186&lt;$E186,$F186+1,$F186)-$E186)*24-$G186/60),2))</f>
        <v/>
      </c>
      <c r="I186" s="12">
        <f>IF($H186="","",IF($D186="法定休日",0,ROUND(MAX(0,MIN($H186,8)-$B$1),2)))</f>
        <v/>
      </c>
      <c r="J186" s="12">
        <f>IF($H186="","",IF($D186="法定休日",0,ROUND(MAX(0,$H186-8),2)))</f>
        <v/>
      </c>
      <c r="K186" s="12">
        <f>IF(OR($E186="",$F186=""),"",ROUND((MAX(0,MIN(IF($F186&lt;$E186,$F186+1,$F186),29/24)-MAX($E186,22/24))+MAX(0,MIN(IF($F186&lt;$E186,$F186+1,$F186),5/24)-$E186))*24,2))</f>
        <v/>
      </c>
      <c r="L186" s="12">
        <f>IF($H186="","",IF($D186="法定休日",$H186,0))</f>
        <v/>
      </c>
      <c r="M186" s="43" t="n"/>
    </row>
    <row r="187" hidden="1" ht="22" customHeight="1">
      <c r="A187" s="44" t="n"/>
      <c r="B187" s="43" t="n"/>
      <c r="C187" s="6">
        <f>IF($A187="","",TEXT($A187,"aaa"))</f>
        <v/>
      </c>
      <c r="D187" s="45" t="n"/>
      <c r="E187" s="46" t="n"/>
      <c r="F187" s="46" t="n"/>
      <c r="G187" s="47" t="n"/>
      <c r="H187" s="10">
        <f>IF(OR($E187="",$F187=""),"",ROUND(MAX(0,(IF($F187&lt;$E187,$F187+1,$F187)-$E187)*24-$G187/60),2))</f>
        <v/>
      </c>
      <c r="I187" s="10">
        <f>IF($H187="","",IF($D187="法定休日",0,ROUND(MAX(0,MIN($H187,8)-$B$1),2)))</f>
        <v/>
      </c>
      <c r="J187" s="10">
        <f>IF($H187="","",IF($D187="法定休日",0,ROUND(MAX(0,$H187-8),2)))</f>
        <v/>
      </c>
      <c r="K187" s="10">
        <f>IF(OR($E187="",$F187=""),"",ROUND((MAX(0,MIN(IF($F187&lt;$E187,$F187+1,$F187),29/24)-MAX($E187,22/24))+MAX(0,MIN(IF($F187&lt;$E187,$F187+1,$F187),5/24)-$E187))*24,2))</f>
        <v/>
      </c>
      <c r="L187" s="10">
        <f>IF($H187="","",IF($D187="法定休日",$H187,0))</f>
        <v/>
      </c>
      <c r="M187" s="43" t="n"/>
    </row>
    <row r="188" hidden="1" ht="22" customHeight="1">
      <c r="A188" s="44" t="n"/>
      <c r="B188" s="43" t="n"/>
      <c r="C188" s="11">
        <f>IF($A188="","",TEXT($A188,"aaa"))</f>
        <v/>
      </c>
      <c r="D188" s="45" t="n"/>
      <c r="E188" s="46" t="n"/>
      <c r="F188" s="46" t="n"/>
      <c r="G188" s="47" t="n"/>
      <c r="H188" s="12">
        <f>IF(OR($E188="",$F188=""),"",ROUND(MAX(0,(IF($F188&lt;$E188,$F188+1,$F188)-$E188)*24-$G188/60),2))</f>
        <v/>
      </c>
      <c r="I188" s="12">
        <f>IF($H188="","",IF($D188="法定休日",0,ROUND(MAX(0,MIN($H188,8)-$B$1),2)))</f>
        <v/>
      </c>
      <c r="J188" s="12">
        <f>IF($H188="","",IF($D188="法定休日",0,ROUND(MAX(0,$H188-8),2)))</f>
        <v/>
      </c>
      <c r="K188" s="12">
        <f>IF(OR($E188="",$F188=""),"",ROUND((MAX(0,MIN(IF($F188&lt;$E188,$F188+1,$F188),29/24)-MAX($E188,22/24))+MAX(0,MIN(IF($F188&lt;$E188,$F188+1,$F188),5/24)-$E188))*24,2))</f>
        <v/>
      </c>
      <c r="L188" s="12">
        <f>IF($H188="","",IF($D188="法定休日",$H188,0))</f>
        <v/>
      </c>
      <c r="M188" s="43" t="n"/>
    </row>
    <row r="189" hidden="1" ht="22" customHeight="1">
      <c r="A189" s="44" t="n"/>
      <c r="B189" s="43" t="n"/>
      <c r="C189" s="6">
        <f>IF($A189="","",TEXT($A189,"aaa"))</f>
        <v/>
      </c>
      <c r="D189" s="45" t="n"/>
      <c r="E189" s="46" t="n"/>
      <c r="F189" s="46" t="n"/>
      <c r="G189" s="47" t="n"/>
      <c r="H189" s="10">
        <f>IF(OR($E189="",$F189=""),"",ROUND(MAX(0,(IF($F189&lt;$E189,$F189+1,$F189)-$E189)*24-$G189/60),2))</f>
        <v/>
      </c>
      <c r="I189" s="10">
        <f>IF($H189="","",IF($D189="法定休日",0,ROUND(MAX(0,MIN($H189,8)-$B$1),2)))</f>
        <v/>
      </c>
      <c r="J189" s="10">
        <f>IF($H189="","",IF($D189="法定休日",0,ROUND(MAX(0,$H189-8),2)))</f>
        <v/>
      </c>
      <c r="K189" s="10">
        <f>IF(OR($E189="",$F189=""),"",ROUND((MAX(0,MIN(IF($F189&lt;$E189,$F189+1,$F189),29/24)-MAX($E189,22/24))+MAX(0,MIN(IF($F189&lt;$E189,$F189+1,$F189),5/24)-$E189))*24,2))</f>
        <v/>
      </c>
      <c r="L189" s="10">
        <f>IF($H189="","",IF($D189="法定休日",$H189,0))</f>
        <v/>
      </c>
      <c r="M189" s="43" t="n"/>
    </row>
    <row r="190" hidden="1" ht="22" customHeight="1">
      <c r="A190" s="44" t="n"/>
      <c r="B190" s="43" t="n"/>
      <c r="C190" s="11">
        <f>IF($A190="","",TEXT($A190,"aaa"))</f>
        <v/>
      </c>
      <c r="D190" s="45" t="n"/>
      <c r="E190" s="46" t="n"/>
      <c r="F190" s="46" t="n"/>
      <c r="G190" s="47" t="n"/>
      <c r="H190" s="12">
        <f>IF(OR($E190="",$F190=""),"",ROUND(MAX(0,(IF($F190&lt;$E190,$F190+1,$F190)-$E190)*24-$G190/60),2))</f>
        <v/>
      </c>
      <c r="I190" s="12">
        <f>IF($H190="","",IF($D190="法定休日",0,ROUND(MAX(0,MIN($H190,8)-$B$1),2)))</f>
        <v/>
      </c>
      <c r="J190" s="12">
        <f>IF($H190="","",IF($D190="法定休日",0,ROUND(MAX(0,$H190-8),2)))</f>
        <v/>
      </c>
      <c r="K190" s="12">
        <f>IF(OR($E190="",$F190=""),"",ROUND((MAX(0,MIN(IF($F190&lt;$E190,$F190+1,$F190),29/24)-MAX($E190,22/24))+MAX(0,MIN(IF($F190&lt;$E190,$F190+1,$F190),5/24)-$E190))*24,2))</f>
        <v/>
      </c>
      <c r="L190" s="12">
        <f>IF($H190="","",IF($D190="法定休日",$H190,0))</f>
        <v/>
      </c>
      <c r="M190" s="43" t="n"/>
    </row>
    <row r="191" hidden="1" ht="22" customHeight="1">
      <c r="A191" s="44" t="n"/>
      <c r="B191" s="43" t="n"/>
      <c r="C191" s="6">
        <f>IF($A191="","",TEXT($A191,"aaa"))</f>
        <v/>
      </c>
      <c r="D191" s="45" t="n"/>
      <c r="E191" s="46" t="n"/>
      <c r="F191" s="46" t="n"/>
      <c r="G191" s="47" t="n"/>
      <c r="H191" s="10">
        <f>IF(OR($E191="",$F191=""),"",ROUND(MAX(0,(IF($F191&lt;$E191,$F191+1,$F191)-$E191)*24-$G191/60),2))</f>
        <v/>
      </c>
      <c r="I191" s="10">
        <f>IF($H191="","",IF($D191="法定休日",0,ROUND(MAX(0,MIN($H191,8)-$B$1),2)))</f>
        <v/>
      </c>
      <c r="J191" s="10">
        <f>IF($H191="","",IF($D191="法定休日",0,ROUND(MAX(0,$H191-8),2)))</f>
        <v/>
      </c>
      <c r="K191" s="10">
        <f>IF(OR($E191="",$F191=""),"",ROUND((MAX(0,MIN(IF($F191&lt;$E191,$F191+1,$F191),29/24)-MAX($E191,22/24))+MAX(0,MIN(IF($F191&lt;$E191,$F191+1,$F191),5/24)-$E191))*24,2))</f>
        <v/>
      </c>
      <c r="L191" s="10">
        <f>IF($H191="","",IF($D191="法定休日",$H191,0))</f>
        <v/>
      </c>
      <c r="M191" s="43" t="n"/>
    </row>
    <row r="192" hidden="1" ht="22" customHeight="1">
      <c r="A192" s="44" t="n"/>
      <c r="B192" s="43" t="n"/>
      <c r="C192" s="11">
        <f>IF($A192="","",TEXT($A192,"aaa"))</f>
        <v/>
      </c>
      <c r="D192" s="45" t="n"/>
      <c r="E192" s="46" t="n"/>
      <c r="F192" s="46" t="n"/>
      <c r="G192" s="47" t="n"/>
      <c r="H192" s="12">
        <f>IF(OR($E192="",$F192=""),"",ROUND(MAX(0,(IF($F192&lt;$E192,$F192+1,$F192)-$E192)*24-$G192/60),2))</f>
        <v/>
      </c>
      <c r="I192" s="12">
        <f>IF($H192="","",IF($D192="法定休日",0,ROUND(MAX(0,MIN($H192,8)-$B$1),2)))</f>
        <v/>
      </c>
      <c r="J192" s="12">
        <f>IF($H192="","",IF($D192="法定休日",0,ROUND(MAX(0,$H192-8),2)))</f>
        <v/>
      </c>
      <c r="K192" s="12">
        <f>IF(OR($E192="",$F192=""),"",ROUND((MAX(0,MIN(IF($F192&lt;$E192,$F192+1,$F192),29/24)-MAX($E192,22/24))+MAX(0,MIN(IF($F192&lt;$E192,$F192+1,$F192),5/24)-$E192))*24,2))</f>
        <v/>
      </c>
      <c r="L192" s="12">
        <f>IF($H192="","",IF($D192="法定休日",$H192,0))</f>
        <v/>
      </c>
      <c r="M192" s="43" t="n"/>
    </row>
    <row r="193" hidden="1" ht="22" customHeight="1">
      <c r="A193" s="44" t="n"/>
      <c r="B193" s="43" t="n"/>
      <c r="C193" s="6">
        <f>IF($A193="","",TEXT($A193,"aaa"))</f>
        <v/>
      </c>
      <c r="D193" s="45" t="n"/>
      <c r="E193" s="46" t="n"/>
      <c r="F193" s="46" t="n"/>
      <c r="G193" s="47" t="n"/>
      <c r="H193" s="10">
        <f>IF(OR($E193="",$F193=""),"",ROUND(MAX(0,(IF($F193&lt;$E193,$F193+1,$F193)-$E193)*24-$G193/60),2))</f>
        <v/>
      </c>
      <c r="I193" s="10">
        <f>IF($H193="","",IF($D193="法定休日",0,ROUND(MAX(0,MIN($H193,8)-$B$1),2)))</f>
        <v/>
      </c>
      <c r="J193" s="10">
        <f>IF($H193="","",IF($D193="法定休日",0,ROUND(MAX(0,$H193-8),2)))</f>
        <v/>
      </c>
      <c r="K193" s="10">
        <f>IF(OR($E193="",$F193=""),"",ROUND((MAX(0,MIN(IF($F193&lt;$E193,$F193+1,$F193),29/24)-MAX($E193,22/24))+MAX(0,MIN(IF($F193&lt;$E193,$F193+1,$F193),5/24)-$E193))*24,2))</f>
        <v/>
      </c>
      <c r="L193" s="10">
        <f>IF($H193="","",IF($D193="法定休日",$H193,0))</f>
        <v/>
      </c>
      <c r="M193" s="43" t="n"/>
    </row>
    <row r="194" hidden="1" ht="22" customHeight="1">
      <c r="A194" s="44" t="n"/>
      <c r="B194" s="43" t="n"/>
      <c r="C194" s="11">
        <f>IF($A194="","",TEXT($A194,"aaa"))</f>
        <v/>
      </c>
      <c r="D194" s="45" t="n"/>
      <c r="E194" s="46" t="n"/>
      <c r="F194" s="46" t="n"/>
      <c r="G194" s="47" t="n"/>
      <c r="H194" s="12">
        <f>IF(OR($E194="",$F194=""),"",ROUND(MAX(0,(IF($F194&lt;$E194,$F194+1,$F194)-$E194)*24-$G194/60),2))</f>
        <v/>
      </c>
      <c r="I194" s="12">
        <f>IF($H194="","",IF($D194="法定休日",0,ROUND(MAX(0,MIN($H194,8)-$B$1),2)))</f>
        <v/>
      </c>
      <c r="J194" s="12">
        <f>IF($H194="","",IF($D194="法定休日",0,ROUND(MAX(0,$H194-8),2)))</f>
        <v/>
      </c>
      <c r="K194" s="12">
        <f>IF(OR($E194="",$F194=""),"",ROUND((MAX(0,MIN(IF($F194&lt;$E194,$F194+1,$F194),29/24)-MAX($E194,22/24))+MAX(0,MIN(IF($F194&lt;$E194,$F194+1,$F194),5/24)-$E194))*24,2))</f>
        <v/>
      </c>
      <c r="L194" s="12">
        <f>IF($H194="","",IF($D194="法定休日",$H194,0))</f>
        <v/>
      </c>
      <c r="M194" s="43" t="n"/>
    </row>
    <row r="195" hidden="1" ht="22" customHeight="1">
      <c r="A195" s="44" t="n"/>
      <c r="B195" s="43" t="n"/>
      <c r="C195" s="6">
        <f>IF($A195="","",TEXT($A195,"aaa"))</f>
        <v/>
      </c>
      <c r="D195" s="45" t="n"/>
      <c r="E195" s="46" t="n"/>
      <c r="F195" s="46" t="n"/>
      <c r="G195" s="47" t="n"/>
      <c r="H195" s="10">
        <f>IF(OR($E195="",$F195=""),"",ROUND(MAX(0,(IF($F195&lt;$E195,$F195+1,$F195)-$E195)*24-$G195/60),2))</f>
        <v/>
      </c>
      <c r="I195" s="10">
        <f>IF($H195="","",IF($D195="法定休日",0,ROUND(MAX(0,MIN($H195,8)-$B$1),2)))</f>
        <v/>
      </c>
      <c r="J195" s="10">
        <f>IF($H195="","",IF($D195="法定休日",0,ROUND(MAX(0,$H195-8),2)))</f>
        <v/>
      </c>
      <c r="K195" s="10">
        <f>IF(OR($E195="",$F195=""),"",ROUND((MAX(0,MIN(IF($F195&lt;$E195,$F195+1,$F195),29/24)-MAX($E195,22/24))+MAX(0,MIN(IF($F195&lt;$E195,$F195+1,$F195),5/24)-$E195))*24,2))</f>
        <v/>
      </c>
      <c r="L195" s="10">
        <f>IF($H195="","",IF($D195="法定休日",$H195,0))</f>
        <v/>
      </c>
      <c r="M195" s="43" t="n"/>
    </row>
    <row r="196" hidden="1" ht="22" customHeight="1">
      <c r="A196" s="44" t="n"/>
      <c r="B196" s="43" t="n"/>
      <c r="C196" s="11">
        <f>IF($A196="","",TEXT($A196,"aaa"))</f>
        <v/>
      </c>
      <c r="D196" s="45" t="n"/>
      <c r="E196" s="46" t="n"/>
      <c r="F196" s="46" t="n"/>
      <c r="G196" s="47" t="n"/>
      <c r="H196" s="12">
        <f>IF(OR($E196="",$F196=""),"",ROUND(MAX(0,(IF($F196&lt;$E196,$F196+1,$F196)-$E196)*24-$G196/60),2))</f>
        <v/>
      </c>
      <c r="I196" s="12">
        <f>IF($H196="","",IF($D196="法定休日",0,ROUND(MAX(0,MIN($H196,8)-$B$1),2)))</f>
        <v/>
      </c>
      <c r="J196" s="12">
        <f>IF($H196="","",IF($D196="法定休日",0,ROUND(MAX(0,$H196-8),2)))</f>
        <v/>
      </c>
      <c r="K196" s="12">
        <f>IF(OR($E196="",$F196=""),"",ROUND((MAX(0,MIN(IF($F196&lt;$E196,$F196+1,$F196),29/24)-MAX($E196,22/24))+MAX(0,MIN(IF($F196&lt;$E196,$F196+1,$F196),5/24)-$E196))*24,2))</f>
        <v/>
      </c>
      <c r="L196" s="12">
        <f>IF($H196="","",IF($D196="法定休日",$H196,0))</f>
        <v/>
      </c>
      <c r="M196" s="43" t="n"/>
    </row>
    <row r="197" hidden="1" ht="22" customHeight="1">
      <c r="A197" s="44" t="n"/>
      <c r="B197" s="43" t="n"/>
      <c r="C197" s="6">
        <f>IF($A197="","",TEXT($A197,"aaa"))</f>
        <v/>
      </c>
      <c r="D197" s="45" t="n"/>
      <c r="E197" s="46" t="n"/>
      <c r="F197" s="46" t="n"/>
      <c r="G197" s="47" t="n"/>
      <c r="H197" s="10">
        <f>IF(OR($E197="",$F197=""),"",ROUND(MAX(0,(IF($F197&lt;$E197,$F197+1,$F197)-$E197)*24-$G197/60),2))</f>
        <v/>
      </c>
      <c r="I197" s="10">
        <f>IF($H197="","",IF($D197="法定休日",0,ROUND(MAX(0,MIN($H197,8)-$B$1),2)))</f>
        <v/>
      </c>
      <c r="J197" s="10">
        <f>IF($H197="","",IF($D197="法定休日",0,ROUND(MAX(0,$H197-8),2)))</f>
        <v/>
      </c>
      <c r="K197" s="10">
        <f>IF(OR($E197="",$F197=""),"",ROUND((MAX(0,MIN(IF($F197&lt;$E197,$F197+1,$F197),29/24)-MAX($E197,22/24))+MAX(0,MIN(IF($F197&lt;$E197,$F197+1,$F197),5/24)-$E197))*24,2))</f>
        <v/>
      </c>
      <c r="L197" s="10">
        <f>IF($H197="","",IF($D197="法定休日",$H197,0))</f>
        <v/>
      </c>
      <c r="M197" s="43" t="n"/>
    </row>
    <row r="198" hidden="1" ht="22" customHeight="1">
      <c r="A198" s="44" t="n"/>
      <c r="B198" s="43" t="n"/>
      <c r="C198" s="11">
        <f>IF($A198="","",TEXT($A198,"aaa"))</f>
        <v/>
      </c>
      <c r="D198" s="45" t="n"/>
      <c r="E198" s="46" t="n"/>
      <c r="F198" s="46" t="n"/>
      <c r="G198" s="47" t="n"/>
      <c r="H198" s="12">
        <f>IF(OR($E198="",$F198=""),"",ROUND(MAX(0,(IF($F198&lt;$E198,$F198+1,$F198)-$E198)*24-$G198/60),2))</f>
        <v/>
      </c>
      <c r="I198" s="12">
        <f>IF($H198="","",IF($D198="法定休日",0,ROUND(MAX(0,MIN($H198,8)-$B$1),2)))</f>
        <v/>
      </c>
      <c r="J198" s="12">
        <f>IF($H198="","",IF($D198="法定休日",0,ROUND(MAX(0,$H198-8),2)))</f>
        <v/>
      </c>
      <c r="K198" s="12">
        <f>IF(OR($E198="",$F198=""),"",ROUND((MAX(0,MIN(IF($F198&lt;$E198,$F198+1,$F198),29/24)-MAX($E198,22/24))+MAX(0,MIN(IF($F198&lt;$E198,$F198+1,$F198),5/24)-$E198))*24,2))</f>
        <v/>
      </c>
      <c r="L198" s="12">
        <f>IF($H198="","",IF($D198="法定休日",$H198,0))</f>
        <v/>
      </c>
      <c r="M198" s="43" t="n"/>
    </row>
    <row r="199" hidden="1" ht="22" customHeight="1">
      <c r="A199" s="44" t="n"/>
      <c r="B199" s="43" t="n"/>
      <c r="C199" s="6">
        <f>IF($A199="","",TEXT($A199,"aaa"))</f>
        <v/>
      </c>
      <c r="D199" s="45" t="n"/>
      <c r="E199" s="46" t="n"/>
      <c r="F199" s="46" t="n"/>
      <c r="G199" s="47" t="n"/>
      <c r="H199" s="10">
        <f>IF(OR($E199="",$F199=""),"",ROUND(MAX(0,(IF($F199&lt;$E199,$F199+1,$F199)-$E199)*24-$G199/60),2))</f>
        <v/>
      </c>
      <c r="I199" s="10">
        <f>IF($H199="","",IF($D199="法定休日",0,ROUND(MAX(0,MIN($H199,8)-$B$1),2)))</f>
        <v/>
      </c>
      <c r="J199" s="10">
        <f>IF($H199="","",IF($D199="法定休日",0,ROUND(MAX(0,$H199-8),2)))</f>
        <v/>
      </c>
      <c r="K199" s="10">
        <f>IF(OR($E199="",$F199=""),"",ROUND((MAX(0,MIN(IF($F199&lt;$E199,$F199+1,$F199),29/24)-MAX($E199,22/24))+MAX(0,MIN(IF($F199&lt;$E199,$F199+1,$F199),5/24)-$E199))*24,2))</f>
        <v/>
      </c>
      <c r="L199" s="10">
        <f>IF($H199="","",IF($D199="法定休日",$H199,0))</f>
        <v/>
      </c>
      <c r="M199" s="43" t="n"/>
    </row>
    <row r="200" hidden="1" ht="22" customHeight="1">
      <c r="A200" s="44" t="n"/>
      <c r="B200" s="43" t="n"/>
      <c r="C200" s="11">
        <f>IF($A200="","",TEXT($A200,"aaa"))</f>
        <v/>
      </c>
      <c r="D200" s="45" t="n"/>
      <c r="E200" s="46" t="n"/>
      <c r="F200" s="46" t="n"/>
      <c r="G200" s="47" t="n"/>
      <c r="H200" s="12">
        <f>IF(OR($E200="",$F200=""),"",ROUND(MAX(0,(IF($F200&lt;$E200,$F200+1,$F200)-$E200)*24-$G200/60),2))</f>
        <v/>
      </c>
      <c r="I200" s="12">
        <f>IF($H200="","",IF($D200="法定休日",0,ROUND(MAX(0,MIN($H200,8)-$B$1),2)))</f>
        <v/>
      </c>
      <c r="J200" s="12">
        <f>IF($H200="","",IF($D200="法定休日",0,ROUND(MAX(0,$H200-8),2)))</f>
        <v/>
      </c>
      <c r="K200" s="12">
        <f>IF(OR($E200="",$F200=""),"",ROUND((MAX(0,MIN(IF($F200&lt;$E200,$F200+1,$F200),29/24)-MAX($E200,22/24))+MAX(0,MIN(IF($F200&lt;$E200,$F200+1,$F200),5/24)-$E200))*24,2))</f>
        <v/>
      </c>
      <c r="L200" s="12">
        <f>IF($H200="","",IF($D200="法定休日",$H200,0))</f>
        <v/>
      </c>
      <c r="M200" s="43" t="n"/>
    </row>
    <row r="201" hidden="1" ht="22" customHeight="1">
      <c r="A201" s="44" t="n"/>
      <c r="B201" s="43" t="n"/>
      <c r="C201" s="6">
        <f>IF($A201="","",TEXT($A201,"aaa"))</f>
        <v/>
      </c>
      <c r="D201" s="45" t="n"/>
      <c r="E201" s="46" t="n"/>
      <c r="F201" s="46" t="n"/>
      <c r="G201" s="47" t="n"/>
      <c r="H201" s="10">
        <f>IF(OR($E201="",$F201=""),"",ROUND(MAX(0,(IF($F201&lt;$E201,$F201+1,$F201)-$E201)*24-$G201/60),2))</f>
        <v/>
      </c>
      <c r="I201" s="10">
        <f>IF($H201="","",IF($D201="法定休日",0,ROUND(MAX(0,MIN($H201,8)-$B$1),2)))</f>
        <v/>
      </c>
      <c r="J201" s="10">
        <f>IF($H201="","",IF($D201="法定休日",0,ROUND(MAX(0,$H201-8),2)))</f>
        <v/>
      </c>
      <c r="K201" s="10">
        <f>IF(OR($E201="",$F201=""),"",ROUND((MAX(0,MIN(IF($F201&lt;$E201,$F201+1,$F201),29/24)-MAX($E201,22/24))+MAX(0,MIN(IF($F201&lt;$E201,$F201+1,$F201),5/24)-$E201))*24,2))</f>
        <v/>
      </c>
      <c r="L201" s="10">
        <f>IF($H201="","",IF($D201="法定休日",$H201,0))</f>
        <v/>
      </c>
      <c r="M201" s="43" t="n"/>
    </row>
    <row r="202" hidden="1" ht="22" customHeight="1">
      <c r="A202" s="44" t="n"/>
      <c r="B202" s="43" t="n"/>
      <c r="C202" s="11">
        <f>IF($A202="","",TEXT($A202,"aaa"))</f>
        <v/>
      </c>
      <c r="D202" s="45" t="n"/>
      <c r="E202" s="46" t="n"/>
      <c r="F202" s="46" t="n"/>
      <c r="G202" s="47" t="n"/>
      <c r="H202" s="12">
        <f>IF(OR($E202="",$F202=""),"",ROUND(MAX(0,(IF($F202&lt;$E202,$F202+1,$F202)-$E202)*24-$G202/60),2))</f>
        <v/>
      </c>
      <c r="I202" s="12">
        <f>IF($H202="","",IF($D202="法定休日",0,ROUND(MAX(0,MIN($H202,8)-$B$1),2)))</f>
        <v/>
      </c>
      <c r="J202" s="12">
        <f>IF($H202="","",IF($D202="法定休日",0,ROUND(MAX(0,$H202-8),2)))</f>
        <v/>
      </c>
      <c r="K202" s="12">
        <f>IF(OR($E202="",$F202=""),"",ROUND((MAX(0,MIN(IF($F202&lt;$E202,$F202+1,$F202),29/24)-MAX($E202,22/24))+MAX(0,MIN(IF($F202&lt;$E202,$F202+1,$F202),5/24)-$E202))*24,2))</f>
        <v/>
      </c>
      <c r="L202" s="12">
        <f>IF($H202="","",IF($D202="法定休日",$H202,0))</f>
        <v/>
      </c>
      <c r="M202" s="43" t="n"/>
    </row>
    <row r="203" hidden="1" ht="22" customHeight="1">
      <c r="A203" s="44" t="n"/>
      <c r="B203" s="43" t="n"/>
      <c r="C203" s="6">
        <f>IF($A203="","",TEXT($A203,"aaa"))</f>
        <v/>
      </c>
      <c r="D203" s="45" t="n"/>
      <c r="E203" s="46" t="n"/>
      <c r="F203" s="46" t="n"/>
      <c r="G203" s="47" t="n"/>
      <c r="H203" s="10">
        <f>IF(OR($E203="",$F203=""),"",ROUND(MAX(0,(IF($F203&lt;$E203,$F203+1,$F203)-$E203)*24-$G203/60),2))</f>
        <v/>
      </c>
      <c r="I203" s="10">
        <f>IF($H203="","",IF($D203="法定休日",0,ROUND(MAX(0,MIN($H203,8)-$B$1),2)))</f>
        <v/>
      </c>
      <c r="J203" s="10">
        <f>IF($H203="","",IF($D203="法定休日",0,ROUND(MAX(0,$H203-8),2)))</f>
        <v/>
      </c>
      <c r="K203" s="10">
        <f>IF(OR($E203="",$F203=""),"",ROUND((MAX(0,MIN(IF($F203&lt;$E203,$F203+1,$F203),29/24)-MAX($E203,22/24))+MAX(0,MIN(IF($F203&lt;$E203,$F203+1,$F203),5/24)-$E203))*24,2))</f>
        <v/>
      </c>
      <c r="L203" s="10">
        <f>IF($H203="","",IF($D203="法定休日",$H203,0))</f>
        <v/>
      </c>
      <c r="M203" s="43" t="n"/>
    </row>
    <row r="204" hidden="1" ht="22" customHeight="1">
      <c r="A204" s="44" t="n"/>
      <c r="B204" s="43" t="n"/>
      <c r="C204" s="11">
        <f>IF($A204="","",TEXT($A204,"aaa"))</f>
        <v/>
      </c>
      <c r="D204" s="45" t="n"/>
      <c r="E204" s="46" t="n"/>
      <c r="F204" s="46" t="n"/>
      <c r="G204" s="47" t="n"/>
      <c r="H204" s="12">
        <f>IF(OR($E204="",$F204=""),"",ROUND(MAX(0,(IF($F204&lt;$E204,$F204+1,$F204)-$E204)*24-$G204/60),2))</f>
        <v/>
      </c>
      <c r="I204" s="12">
        <f>IF($H204="","",IF($D204="法定休日",0,ROUND(MAX(0,MIN($H204,8)-$B$1),2)))</f>
        <v/>
      </c>
      <c r="J204" s="12">
        <f>IF($H204="","",IF($D204="法定休日",0,ROUND(MAX(0,$H204-8),2)))</f>
        <v/>
      </c>
      <c r="K204" s="12">
        <f>IF(OR($E204="",$F204=""),"",ROUND((MAX(0,MIN(IF($F204&lt;$E204,$F204+1,$F204),29/24)-MAX($E204,22/24))+MAX(0,MIN(IF($F204&lt;$E204,$F204+1,$F204),5/24)-$E204))*24,2))</f>
        <v/>
      </c>
      <c r="L204" s="12">
        <f>IF($H204="","",IF($D204="法定休日",$H204,0))</f>
        <v/>
      </c>
      <c r="M204" s="43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4:M204"/>
  <dataValidations count="5">
    <dataValidation sqref="D5:D204" showDropDown="0" showInputMessage="0" showErrorMessage="0" allowBlank="1" type="list">
      <formula1>"通常勤務,法定休日,所定休日,有給休暇,欠勤,遅刻早退,特別休暇"</formula1>
    </dataValidation>
    <dataValidation sqref="B5:B204" showDropDown="0" showInputMessage="0" showErrorMessage="0" allowBlank="1" type="list">
      <formula1>'集計を見る'!$A$26:$A$35</formula1>
    </dataValidation>
    <dataValidation sqref="A5:A204" showDropDown="0" showInputMessage="1" showErrorMessage="0" allowBlank="1" promptTitle="日付" prompt="2026/9/1 のように入力します。カレンダーの日付として扱われます"/>
    <dataValidation sqref="D5:D204" showDropDown="0" showInputMessage="1" showErrorMessage="0" allowBlank="1" promptTitle="分類" prompt="右の▼から選びます。一覧は「集計」シートで増やせます"/>
    <dataValidation sqref="M5:M204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J66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1" customWidth="1" min="9" max="9"/>
    <col width="9" customWidth="1" min="10" max="10"/>
    <col width="3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 ht="34" customHeight="1">
      <c r="A1" s="13" t="inlineStr">
        <is>
          <t>出勤簿・勤怠管理表 ／ 集計を見る</t>
        </is>
      </c>
    </row>
    <row r="2" ht="22" customHeight="1">
      <c r="A2" s="14" t="inlineStr">
        <is>
          <t>「勤怠を入力」に打ち込むだけで、法定内／法定外の残業・深夜労働・休日労働まで自動集計されます。</t>
        </is>
      </c>
    </row>
    <row r="3" ht="10" customHeight="1"/>
    <row r="4" ht="22" customHeight="1">
      <c r="A4" s="15" t="inlineStr">
        <is>
          <t>集計年</t>
        </is>
      </c>
      <c r="B4" s="48" t="n">
        <v>2026</v>
      </c>
    </row>
    <row r="5" ht="22" customHeight="1">
      <c r="A5" s="15" t="inlineStr">
        <is>
          <t>時給（円）</t>
        </is>
      </c>
      <c r="B5" s="47" t="n">
        <v>1200</v>
      </c>
    </row>
    <row r="6" ht="22" customHeight="1">
      <c r="A6" s="15" t="inlineStr">
        <is>
          <t>事業所名</t>
        </is>
      </c>
      <c r="B6" s="17">
        <f>IF('勤怠を入力'!$B$2="","（入力シートの B2 に入力）",'勤怠を入力'!$B$2)</f>
        <v/>
      </c>
    </row>
    <row r="7" ht="10" customHeight="1"/>
    <row r="8" ht="26" customHeight="1">
      <c r="A8" s="18" t="inlineStr">
        <is>
          <t>■ 全体サマリー（入力した全期間）</t>
        </is>
      </c>
    </row>
    <row r="9" ht="26" customHeight="1">
      <c r="A9" s="4" t="inlineStr">
        <is>
          <t>項目</t>
        </is>
      </c>
      <c r="B9" s="4" t="inlineStr">
        <is>
          <t>値</t>
        </is>
      </c>
      <c r="C9" s="4" t="inlineStr">
        <is>
          <t>メモ・めやす</t>
        </is>
      </c>
      <c r="D9" s="19" t="n"/>
      <c r="E9" s="19" t="n"/>
      <c r="F9" s="19" t="n"/>
      <c r="G9" s="19" t="n"/>
      <c r="H9" s="19" t="n"/>
      <c r="I9" s="19" t="n"/>
      <c r="J9" s="20" t="n"/>
    </row>
    <row r="10" ht="22" customHeight="1">
      <c r="A10" s="21" t="inlineStr">
        <is>
          <t>出勤日数（実働があった日）</t>
        </is>
      </c>
      <c r="B10" s="22">
        <f>COUNTIF('勤怠を入力'!$H$5:$H$204,"&gt;0")</f>
        <v/>
      </c>
      <c r="C10" s="23" t="inlineStr">
        <is>
          <t>労基法の記録項目「労働日数」。区分にかかわらず実働のあった日を数えます。</t>
        </is>
      </c>
      <c r="D10" s="19" t="n"/>
      <c r="E10" s="19" t="n"/>
      <c r="F10" s="19" t="n"/>
      <c r="G10" s="19" t="n"/>
      <c r="H10" s="19" t="n"/>
      <c r="I10" s="19" t="n"/>
      <c r="J10" s="20" t="n"/>
    </row>
    <row r="11" ht="22" customHeight="1">
      <c r="A11" s="24" t="inlineStr">
        <is>
          <t>総労働時間（h）</t>
        </is>
      </c>
      <c r="B11" s="12">
        <f>ROUND(SUM('勤怠を入力'!$H$5:$H$204),2)</f>
        <v/>
      </c>
      <c r="C11" s="25" t="inlineStr">
        <is>
          <t>休憩を差し引いた実労働時間の合計です。</t>
        </is>
      </c>
      <c r="D11" s="19" t="n"/>
      <c r="E11" s="19" t="n"/>
      <c r="F11" s="19" t="n"/>
      <c r="G11" s="19" t="n"/>
      <c r="H11" s="19" t="n"/>
      <c r="I11" s="19" t="n"/>
      <c r="J11" s="20" t="n"/>
    </row>
    <row r="12" ht="22" customHeight="1">
      <c r="A12" s="21" t="inlineStr">
        <is>
          <t>1日あたり平均労働時間（h）</t>
        </is>
      </c>
      <c r="B12" s="10">
        <f>IF($B$10=0,0,ROUND($B$11/$B$10,2))</f>
        <v/>
      </c>
      <c r="C12" s="23" t="inlineStr">
        <is>
          <t>総労働時間 ÷ 出勤日数。</t>
        </is>
      </c>
      <c r="D12" s="19" t="n"/>
      <c r="E12" s="19" t="n"/>
      <c r="F12" s="19" t="n"/>
      <c r="G12" s="19" t="n"/>
      <c r="H12" s="19" t="n"/>
      <c r="I12" s="19" t="n"/>
      <c r="J12" s="20" t="n"/>
    </row>
    <row r="13" ht="22" customHeight="1">
      <c r="A13" s="24" t="inlineStr">
        <is>
          <t>法定内残業（h）</t>
        </is>
      </c>
      <c r="B13" s="12">
        <f>ROUND(SUM('勤怠を入力'!$I$5:$I$204),2)</f>
        <v/>
      </c>
      <c r="C13" s="25" t="inlineStr">
        <is>
          <t>所定時間は超えるが1日8時間以内の部分。割増は原則不要（就業規則を優先）。</t>
        </is>
      </c>
      <c r="D13" s="19" t="n"/>
      <c r="E13" s="19" t="n"/>
      <c r="F13" s="19" t="n"/>
      <c r="G13" s="19" t="n"/>
      <c r="H13" s="19" t="n"/>
      <c r="I13" s="19" t="n"/>
      <c r="J13" s="20" t="n"/>
    </row>
    <row r="14" ht="22" customHeight="1">
      <c r="A14" s="21" t="inlineStr">
        <is>
          <t>法定外残業（h・25%増）</t>
        </is>
      </c>
      <c r="B14" s="10">
        <f>ROUND(SUM('勤怠を入力'!$J$5:$J$204),2)</f>
        <v/>
      </c>
      <c r="C14" s="23" t="inlineStr">
        <is>
          <t>1日8時間を超えた部分。25%以上の割増賃金が必要です。</t>
        </is>
      </c>
      <c r="D14" s="19" t="n"/>
      <c r="E14" s="19" t="n"/>
      <c r="F14" s="19" t="n"/>
      <c r="G14" s="19" t="n"/>
      <c r="H14" s="19" t="n"/>
      <c r="I14" s="19" t="n"/>
      <c r="J14" s="20" t="n"/>
    </row>
    <row r="15" ht="22" customHeight="1">
      <c r="A15" s="24" t="inlineStr">
        <is>
          <t>深夜労働（h・22時〜5時・25%増）</t>
        </is>
      </c>
      <c r="B15" s="12">
        <f>ROUND(SUM('勤怠を入力'!$K$5:$K$204),2)</f>
        <v/>
      </c>
      <c r="C15" s="25" t="inlineStr">
        <is>
          <t>22時〜翌5時に働いた時間。残業とは別に25%以上の割増が上乗せされます。</t>
        </is>
      </c>
      <c r="D15" s="19" t="n"/>
      <c r="E15" s="19" t="n"/>
      <c r="F15" s="19" t="n"/>
      <c r="G15" s="19" t="n"/>
      <c r="H15" s="19" t="n"/>
      <c r="I15" s="19" t="n"/>
      <c r="J15" s="20" t="n"/>
    </row>
    <row r="16" ht="22" customHeight="1">
      <c r="A16" s="21" t="inlineStr">
        <is>
          <t>休日労働（h・法定休日・35%増）</t>
        </is>
      </c>
      <c r="B16" s="10">
        <f>ROUND(SUM('勤怠を入力'!$L$5:$L$204),2)</f>
        <v/>
      </c>
      <c r="C16" s="23" t="inlineStr">
        <is>
          <t>区分を「法定休日」にした日の労働時間。35%以上の割増が必要です。</t>
        </is>
      </c>
      <c r="D16" s="19" t="n"/>
      <c r="E16" s="19" t="n"/>
      <c r="F16" s="19" t="n"/>
      <c r="G16" s="19" t="n"/>
      <c r="H16" s="19" t="n"/>
      <c r="I16" s="19" t="n"/>
      <c r="J16" s="20" t="n"/>
    </row>
    <row r="17" ht="22" customHeight="1">
      <c r="A17" s="24" t="inlineStr">
        <is>
          <t>残業合計（h）</t>
        </is>
      </c>
      <c r="B17" s="12">
        <f>ROUND($B$13+$B$14+$B$16,2)</f>
        <v/>
      </c>
      <c r="C17" s="25" t="inlineStr">
        <is>
          <t>法定内残業＋法定外残業＋休日労働。</t>
        </is>
      </c>
      <c r="D17" s="19" t="n"/>
      <c r="E17" s="19" t="n"/>
      <c r="F17" s="19" t="n"/>
      <c r="G17" s="19" t="n"/>
      <c r="H17" s="19" t="n"/>
      <c r="I17" s="19" t="n"/>
      <c r="J17" s="20" t="n"/>
    </row>
    <row r="18" ht="22" customHeight="1">
      <c r="A18" s="21" t="inlineStr">
        <is>
          <t>法定外残業が月45時間を超えた月数</t>
        </is>
      </c>
      <c r="B18" s="22">
        <f>COUNTIF($E$40:$E$51,"&gt;45")</f>
        <v/>
      </c>
      <c r="C18" s="23" t="inlineStr">
        <is>
          <t>36協定の上限のめやす（原則 月45時間・年360時間）。1以上なら要確認。</t>
        </is>
      </c>
      <c r="D18" s="19" t="n"/>
      <c r="E18" s="19" t="n"/>
      <c r="F18" s="19" t="n"/>
      <c r="G18" s="19" t="n"/>
      <c r="H18" s="19" t="n"/>
      <c r="I18" s="19" t="n"/>
      <c r="J18" s="20" t="n"/>
    </row>
    <row r="19" ht="22" customHeight="1">
      <c r="A19" s="24" t="inlineStr">
        <is>
          <t>有給休暇の取得日数</t>
        </is>
      </c>
      <c r="B19" s="26">
        <f>COUNTIF('勤怠を入力'!$D$5:$D$204,"有給休暇")</f>
        <v/>
      </c>
      <c r="C19" s="25" t="inlineStr">
        <is>
          <t>年5日の取得義務があります。</t>
        </is>
      </c>
      <c r="D19" s="19" t="n"/>
      <c r="E19" s="19" t="n"/>
      <c r="F19" s="19" t="n"/>
      <c r="G19" s="19" t="n"/>
      <c r="H19" s="19" t="n"/>
      <c r="I19" s="19" t="n"/>
      <c r="J19" s="20" t="n"/>
    </row>
    <row r="20" ht="22" customHeight="1">
      <c r="A20" s="21" t="inlineStr">
        <is>
          <t>欠勤日数</t>
        </is>
      </c>
      <c r="B20" s="22">
        <f>COUNTIF('勤怠を入力'!$D$5:$D$204,"欠勤")</f>
        <v/>
      </c>
      <c r="C20" s="23" t="inlineStr"/>
      <c r="D20" s="19" t="n"/>
      <c r="E20" s="19" t="n"/>
      <c r="F20" s="19" t="n"/>
      <c r="G20" s="19" t="n"/>
      <c r="H20" s="19" t="n"/>
      <c r="I20" s="19" t="n"/>
      <c r="J20" s="20" t="n"/>
    </row>
    <row r="21" ht="22" customHeight="1">
      <c r="A21" s="24" t="inlineStr">
        <is>
          <t>法定休日に働いた日数</t>
        </is>
      </c>
      <c r="B21" s="26">
        <f>COUNTIF('勤怠を入力'!$D$5:$D$204,"法定休日")</f>
        <v/>
      </c>
      <c r="C21" s="25" t="inlineStr">
        <is>
          <t>週1日または4週4日の法定休日は確保が必要です。</t>
        </is>
      </c>
      <c r="D21" s="19" t="n"/>
      <c r="E21" s="19" t="n"/>
      <c r="F21" s="19" t="n"/>
      <c r="G21" s="19" t="n"/>
      <c r="H21" s="19" t="n"/>
      <c r="I21" s="19" t="n"/>
      <c r="J21" s="20" t="n"/>
    </row>
    <row r="22" ht="22" customHeight="1">
      <c r="A22" s="21" t="inlineStr">
        <is>
          <t>割増込み賃金の目安（円）</t>
        </is>
      </c>
      <c r="B22" s="22">
        <f>ROUND($B$5*$B$11+$B$5*($B$14*0.25+$B$15*0.25+$B$16*0.35),0)</f>
        <v/>
      </c>
      <c r="C22" s="23" t="inlineStr">
        <is>
          <t>時給×総労働時間＋割増分。実際の支給額は就業規則・雇用契約が優先です。</t>
        </is>
      </c>
      <c r="D22" s="19" t="n"/>
      <c r="E22" s="19" t="n"/>
      <c r="F22" s="19" t="n"/>
      <c r="G22" s="19" t="n"/>
      <c r="H22" s="19" t="n"/>
      <c r="I22" s="19" t="n"/>
      <c r="J22" s="20" t="n"/>
    </row>
    <row r="23" ht="10" customHeight="1"/>
    <row r="24" ht="26" customHeight="1">
      <c r="A24" s="18" t="inlineStr">
        <is>
          <t>■ 従業員別の集計（A列に氏名を入れると自動で集まります／入力シートのプルダウンにも出ます）</t>
        </is>
      </c>
    </row>
    <row r="25" ht="26" customHeight="1">
      <c r="A25" s="4" t="inlineStr">
        <is>
          <t>氏名</t>
        </is>
      </c>
      <c r="B25" s="4" t="inlineStr">
        <is>
          <t>出勤日数</t>
        </is>
      </c>
      <c r="C25" s="4" t="inlineStr">
        <is>
          <t>総労働時間</t>
        </is>
      </c>
      <c r="D25" s="4" t="inlineStr">
        <is>
          <t>法定内残業</t>
        </is>
      </c>
      <c r="E25" s="4" t="inlineStr">
        <is>
          <t>法定外残業</t>
        </is>
      </c>
      <c r="F25" s="4" t="inlineStr">
        <is>
          <t>深夜労働</t>
        </is>
      </c>
      <c r="G25" s="4" t="inlineStr">
        <is>
          <t>休日労働</t>
        </is>
      </c>
      <c r="H25" s="4" t="inlineStr">
        <is>
          <t>残業合計</t>
        </is>
      </c>
      <c r="I25" s="4" t="inlineStr">
        <is>
          <t>構成比</t>
        </is>
      </c>
      <c r="J25" s="4" t="inlineStr">
        <is>
          <t>順位</t>
        </is>
      </c>
    </row>
    <row r="26" ht="22" customHeight="1">
      <c r="A26" s="43" t="n"/>
      <c r="B26" s="22">
        <f>IF($A26="","",COUNTIFS('勤怠を入力'!$B$5:$B$204,$A26,'勤怠を入力'!$H$5:$H$204,"&gt;0"))</f>
        <v/>
      </c>
      <c r="C26" s="10">
        <f>IF($A26="","",ROUND(SUMIF('勤怠を入力'!$B$5:$B$204,$A26,'勤怠を入力'!$H$5:$H$204),2))</f>
        <v/>
      </c>
      <c r="D26" s="10">
        <f>IF($A26="","",ROUND(SUMIF('勤怠を入力'!$B$5:$B$204,$A26,'勤怠を入力'!$I$5:$I$204),2))</f>
        <v/>
      </c>
      <c r="E26" s="10">
        <f>IF($A26="","",ROUND(SUMIF('勤怠を入力'!$B$5:$B$204,$A26,'勤怠を入力'!$J$5:$J$204),2))</f>
        <v/>
      </c>
      <c r="F26" s="10">
        <f>IF($A26="","",ROUND(SUMIF('勤怠を入力'!$B$5:$B$204,$A26,'勤怠を入力'!$K$5:$K$204),2))</f>
        <v/>
      </c>
      <c r="G26" s="10">
        <f>IF($A26="","",ROUND(SUMIF('勤怠を入力'!$B$5:$B$204,$A26,'勤怠を入力'!$L$5:$L$204),2))</f>
        <v/>
      </c>
      <c r="H26" s="10">
        <f>IF($A26="","",ROUND($D26+$E26+$G26,2))</f>
        <v/>
      </c>
      <c r="I26" s="27">
        <f>IF($A26="","",IF($C$36=0,0,$C26/$C$36))</f>
        <v/>
      </c>
      <c r="J26" s="28">
        <f>IF($A26="","",RANK($H26,$H$26:$H$35))</f>
        <v/>
      </c>
    </row>
    <row r="27" ht="22" customHeight="1">
      <c r="A27" s="43" t="n"/>
      <c r="B27" s="26">
        <f>IF($A27="","",COUNTIFS('勤怠を入力'!$B$5:$B$204,$A27,'勤怠を入力'!$H$5:$H$204,"&gt;0"))</f>
        <v/>
      </c>
      <c r="C27" s="12">
        <f>IF($A27="","",ROUND(SUMIF('勤怠を入力'!$B$5:$B$204,$A27,'勤怠を入力'!$H$5:$H$204),2))</f>
        <v/>
      </c>
      <c r="D27" s="12">
        <f>IF($A27="","",ROUND(SUMIF('勤怠を入力'!$B$5:$B$204,$A27,'勤怠を入力'!$I$5:$I$204),2))</f>
        <v/>
      </c>
      <c r="E27" s="12">
        <f>IF($A27="","",ROUND(SUMIF('勤怠を入力'!$B$5:$B$204,$A27,'勤怠を入力'!$J$5:$J$204),2))</f>
        <v/>
      </c>
      <c r="F27" s="12">
        <f>IF($A27="","",ROUND(SUMIF('勤怠を入力'!$B$5:$B$204,$A27,'勤怠を入力'!$K$5:$K$204),2))</f>
        <v/>
      </c>
      <c r="G27" s="12">
        <f>IF($A27="","",ROUND(SUMIF('勤怠を入力'!$B$5:$B$204,$A27,'勤怠を入力'!$L$5:$L$204),2))</f>
        <v/>
      </c>
      <c r="H27" s="12">
        <f>IF($A27="","",ROUND($D27+$E27+$G27,2))</f>
        <v/>
      </c>
      <c r="I27" s="29">
        <f>IF($A27="","",IF($C$36=0,0,$C27/$C$36))</f>
        <v/>
      </c>
      <c r="J27" s="30">
        <f>IF($A27="","",RANK($H27,$H$26:$H$35))</f>
        <v/>
      </c>
    </row>
    <row r="28" ht="22" customHeight="1">
      <c r="A28" s="43" t="n"/>
      <c r="B28" s="22">
        <f>IF($A28="","",COUNTIFS('勤怠を入力'!$B$5:$B$204,$A28,'勤怠を入力'!$H$5:$H$204,"&gt;0"))</f>
        <v/>
      </c>
      <c r="C28" s="10">
        <f>IF($A28="","",ROUND(SUMIF('勤怠を入力'!$B$5:$B$204,$A28,'勤怠を入力'!$H$5:$H$204),2))</f>
        <v/>
      </c>
      <c r="D28" s="10">
        <f>IF($A28="","",ROUND(SUMIF('勤怠を入力'!$B$5:$B$204,$A28,'勤怠を入力'!$I$5:$I$204),2))</f>
        <v/>
      </c>
      <c r="E28" s="10">
        <f>IF($A28="","",ROUND(SUMIF('勤怠を入力'!$B$5:$B$204,$A28,'勤怠を入力'!$J$5:$J$204),2))</f>
        <v/>
      </c>
      <c r="F28" s="10">
        <f>IF($A28="","",ROUND(SUMIF('勤怠を入力'!$B$5:$B$204,$A28,'勤怠を入力'!$K$5:$K$204),2))</f>
        <v/>
      </c>
      <c r="G28" s="10">
        <f>IF($A28="","",ROUND(SUMIF('勤怠を入力'!$B$5:$B$204,$A28,'勤怠を入力'!$L$5:$L$204),2))</f>
        <v/>
      </c>
      <c r="H28" s="10">
        <f>IF($A28="","",ROUND($D28+$E28+$G28,2))</f>
        <v/>
      </c>
      <c r="I28" s="27">
        <f>IF($A28="","",IF($C$36=0,0,$C28/$C$36))</f>
        <v/>
      </c>
      <c r="J28" s="28">
        <f>IF($A28="","",RANK($H28,$H$26:$H$35))</f>
        <v/>
      </c>
    </row>
    <row r="29" ht="22" customHeight="1">
      <c r="A29" s="43" t="n"/>
      <c r="B29" s="26">
        <f>IF($A29="","",COUNTIFS('勤怠を入力'!$B$5:$B$204,$A29,'勤怠を入力'!$H$5:$H$204,"&gt;0"))</f>
        <v/>
      </c>
      <c r="C29" s="12">
        <f>IF($A29="","",ROUND(SUMIF('勤怠を入力'!$B$5:$B$204,$A29,'勤怠を入力'!$H$5:$H$204),2))</f>
        <v/>
      </c>
      <c r="D29" s="12">
        <f>IF($A29="","",ROUND(SUMIF('勤怠を入力'!$B$5:$B$204,$A29,'勤怠を入力'!$I$5:$I$204),2))</f>
        <v/>
      </c>
      <c r="E29" s="12">
        <f>IF($A29="","",ROUND(SUMIF('勤怠を入力'!$B$5:$B$204,$A29,'勤怠を入力'!$J$5:$J$204),2))</f>
        <v/>
      </c>
      <c r="F29" s="12">
        <f>IF($A29="","",ROUND(SUMIF('勤怠を入力'!$B$5:$B$204,$A29,'勤怠を入力'!$K$5:$K$204),2))</f>
        <v/>
      </c>
      <c r="G29" s="12">
        <f>IF($A29="","",ROUND(SUMIF('勤怠を入力'!$B$5:$B$204,$A29,'勤怠を入力'!$L$5:$L$204),2))</f>
        <v/>
      </c>
      <c r="H29" s="12">
        <f>IF($A29="","",ROUND($D29+$E29+$G29,2))</f>
        <v/>
      </c>
      <c r="I29" s="29">
        <f>IF($A29="","",IF($C$36=0,0,$C29/$C$36))</f>
        <v/>
      </c>
      <c r="J29" s="30">
        <f>IF($A29="","",RANK($H29,$H$26:$H$35))</f>
        <v/>
      </c>
    </row>
    <row r="30" ht="22" customHeight="1">
      <c r="A30" s="43" t="n"/>
      <c r="B30" s="22">
        <f>IF($A30="","",COUNTIFS('勤怠を入力'!$B$5:$B$204,$A30,'勤怠を入力'!$H$5:$H$204,"&gt;0"))</f>
        <v/>
      </c>
      <c r="C30" s="10">
        <f>IF($A30="","",ROUND(SUMIF('勤怠を入力'!$B$5:$B$204,$A30,'勤怠を入力'!$H$5:$H$204),2))</f>
        <v/>
      </c>
      <c r="D30" s="10">
        <f>IF($A30="","",ROUND(SUMIF('勤怠を入力'!$B$5:$B$204,$A30,'勤怠を入力'!$I$5:$I$204),2))</f>
        <v/>
      </c>
      <c r="E30" s="10">
        <f>IF($A30="","",ROUND(SUMIF('勤怠を入力'!$B$5:$B$204,$A30,'勤怠を入力'!$J$5:$J$204),2))</f>
        <v/>
      </c>
      <c r="F30" s="10">
        <f>IF($A30="","",ROUND(SUMIF('勤怠を入力'!$B$5:$B$204,$A30,'勤怠を入力'!$K$5:$K$204),2))</f>
        <v/>
      </c>
      <c r="G30" s="10">
        <f>IF($A30="","",ROUND(SUMIF('勤怠を入力'!$B$5:$B$204,$A30,'勤怠を入力'!$L$5:$L$204),2))</f>
        <v/>
      </c>
      <c r="H30" s="10">
        <f>IF($A30="","",ROUND($D30+$E30+$G30,2))</f>
        <v/>
      </c>
      <c r="I30" s="27">
        <f>IF($A30="","",IF($C$36=0,0,$C30/$C$36))</f>
        <v/>
      </c>
      <c r="J30" s="28">
        <f>IF($A30="","",RANK($H30,$H$26:$H$35))</f>
        <v/>
      </c>
    </row>
    <row r="31" ht="22" customHeight="1">
      <c r="A31" s="43" t="n"/>
      <c r="B31" s="26">
        <f>IF($A31="","",COUNTIFS('勤怠を入力'!$B$5:$B$204,$A31,'勤怠を入力'!$H$5:$H$204,"&gt;0"))</f>
        <v/>
      </c>
      <c r="C31" s="12">
        <f>IF($A31="","",ROUND(SUMIF('勤怠を入力'!$B$5:$B$204,$A31,'勤怠を入力'!$H$5:$H$204),2))</f>
        <v/>
      </c>
      <c r="D31" s="12">
        <f>IF($A31="","",ROUND(SUMIF('勤怠を入力'!$B$5:$B$204,$A31,'勤怠を入力'!$I$5:$I$204),2))</f>
        <v/>
      </c>
      <c r="E31" s="12">
        <f>IF($A31="","",ROUND(SUMIF('勤怠を入力'!$B$5:$B$204,$A31,'勤怠を入力'!$J$5:$J$204),2))</f>
        <v/>
      </c>
      <c r="F31" s="12">
        <f>IF($A31="","",ROUND(SUMIF('勤怠を入力'!$B$5:$B$204,$A31,'勤怠を入力'!$K$5:$K$204),2))</f>
        <v/>
      </c>
      <c r="G31" s="12">
        <f>IF($A31="","",ROUND(SUMIF('勤怠を入力'!$B$5:$B$204,$A31,'勤怠を入力'!$L$5:$L$204),2))</f>
        <v/>
      </c>
      <c r="H31" s="12">
        <f>IF($A31="","",ROUND($D31+$E31+$G31,2))</f>
        <v/>
      </c>
      <c r="I31" s="29">
        <f>IF($A31="","",IF($C$36=0,0,$C31/$C$36))</f>
        <v/>
      </c>
      <c r="J31" s="30">
        <f>IF($A31="","",RANK($H31,$H$26:$H$35))</f>
        <v/>
      </c>
    </row>
    <row r="32" ht="22" customHeight="1">
      <c r="A32" s="43" t="n"/>
      <c r="B32" s="22">
        <f>IF($A32="","",COUNTIFS('勤怠を入力'!$B$5:$B$204,$A32,'勤怠を入力'!$H$5:$H$204,"&gt;0"))</f>
        <v/>
      </c>
      <c r="C32" s="10">
        <f>IF($A32="","",ROUND(SUMIF('勤怠を入力'!$B$5:$B$204,$A32,'勤怠を入力'!$H$5:$H$204),2))</f>
        <v/>
      </c>
      <c r="D32" s="10">
        <f>IF($A32="","",ROUND(SUMIF('勤怠を入力'!$B$5:$B$204,$A32,'勤怠を入力'!$I$5:$I$204),2))</f>
        <v/>
      </c>
      <c r="E32" s="10">
        <f>IF($A32="","",ROUND(SUMIF('勤怠を入力'!$B$5:$B$204,$A32,'勤怠を入力'!$J$5:$J$204),2))</f>
        <v/>
      </c>
      <c r="F32" s="10">
        <f>IF($A32="","",ROUND(SUMIF('勤怠を入力'!$B$5:$B$204,$A32,'勤怠を入力'!$K$5:$K$204),2))</f>
        <v/>
      </c>
      <c r="G32" s="10">
        <f>IF($A32="","",ROUND(SUMIF('勤怠を入力'!$B$5:$B$204,$A32,'勤怠を入力'!$L$5:$L$204),2))</f>
        <v/>
      </c>
      <c r="H32" s="10">
        <f>IF($A32="","",ROUND($D32+$E32+$G32,2))</f>
        <v/>
      </c>
      <c r="I32" s="27">
        <f>IF($A32="","",IF($C$36=0,0,$C32/$C$36))</f>
        <v/>
      </c>
      <c r="J32" s="28">
        <f>IF($A32="","",RANK($H32,$H$26:$H$35))</f>
        <v/>
      </c>
    </row>
    <row r="33" ht="22" customHeight="1">
      <c r="A33" s="43" t="n"/>
      <c r="B33" s="26">
        <f>IF($A33="","",COUNTIFS('勤怠を入力'!$B$5:$B$204,$A33,'勤怠を入力'!$H$5:$H$204,"&gt;0"))</f>
        <v/>
      </c>
      <c r="C33" s="12">
        <f>IF($A33="","",ROUND(SUMIF('勤怠を入力'!$B$5:$B$204,$A33,'勤怠を入力'!$H$5:$H$204),2))</f>
        <v/>
      </c>
      <c r="D33" s="12">
        <f>IF($A33="","",ROUND(SUMIF('勤怠を入力'!$B$5:$B$204,$A33,'勤怠を入力'!$I$5:$I$204),2))</f>
        <v/>
      </c>
      <c r="E33" s="12">
        <f>IF($A33="","",ROUND(SUMIF('勤怠を入力'!$B$5:$B$204,$A33,'勤怠を入力'!$J$5:$J$204),2))</f>
        <v/>
      </c>
      <c r="F33" s="12">
        <f>IF($A33="","",ROUND(SUMIF('勤怠を入力'!$B$5:$B$204,$A33,'勤怠を入力'!$K$5:$K$204),2))</f>
        <v/>
      </c>
      <c r="G33" s="12">
        <f>IF($A33="","",ROUND(SUMIF('勤怠を入力'!$B$5:$B$204,$A33,'勤怠を入力'!$L$5:$L$204),2))</f>
        <v/>
      </c>
      <c r="H33" s="12">
        <f>IF($A33="","",ROUND($D33+$E33+$G33,2))</f>
        <v/>
      </c>
      <c r="I33" s="29">
        <f>IF($A33="","",IF($C$36=0,0,$C33/$C$36))</f>
        <v/>
      </c>
      <c r="J33" s="30">
        <f>IF($A33="","",RANK($H33,$H$26:$H$35))</f>
        <v/>
      </c>
    </row>
    <row r="34" ht="22" customHeight="1">
      <c r="A34" s="43" t="n"/>
      <c r="B34" s="22">
        <f>IF($A34="","",COUNTIFS('勤怠を入力'!$B$5:$B$204,$A34,'勤怠を入力'!$H$5:$H$204,"&gt;0"))</f>
        <v/>
      </c>
      <c r="C34" s="10">
        <f>IF($A34="","",ROUND(SUMIF('勤怠を入力'!$B$5:$B$204,$A34,'勤怠を入力'!$H$5:$H$204),2))</f>
        <v/>
      </c>
      <c r="D34" s="10">
        <f>IF($A34="","",ROUND(SUMIF('勤怠を入力'!$B$5:$B$204,$A34,'勤怠を入力'!$I$5:$I$204),2))</f>
        <v/>
      </c>
      <c r="E34" s="10">
        <f>IF($A34="","",ROUND(SUMIF('勤怠を入力'!$B$5:$B$204,$A34,'勤怠を入力'!$J$5:$J$204),2))</f>
        <v/>
      </c>
      <c r="F34" s="10">
        <f>IF($A34="","",ROUND(SUMIF('勤怠を入力'!$B$5:$B$204,$A34,'勤怠を入力'!$K$5:$K$204),2))</f>
        <v/>
      </c>
      <c r="G34" s="10">
        <f>IF($A34="","",ROUND(SUMIF('勤怠を入力'!$B$5:$B$204,$A34,'勤怠を入力'!$L$5:$L$204),2))</f>
        <v/>
      </c>
      <c r="H34" s="10">
        <f>IF($A34="","",ROUND($D34+$E34+$G34,2))</f>
        <v/>
      </c>
      <c r="I34" s="27">
        <f>IF($A34="","",IF($C$36=0,0,$C34/$C$36))</f>
        <v/>
      </c>
      <c r="J34" s="28">
        <f>IF($A34="","",RANK($H34,$H$26:$H$35))</f>
        <v/>
      </c>
    </row>
    <row r="35" ht="22" customHeight="1">
      <c r="A35" s="43" t="n"/>
      <c r="B35" s="26">
        <f>IF($A35="","",COUNTIFS('勤怠を入力'!$B$5:$B$204,$A35,'勤怠を入力'!$H$5:$H$204,"&gt;0"))</f>
        <v/>
      </c>
      <c r="C35" s="12">
        <f>IF($A35="","",ROUND(SUMIF('勤怠を入力'!$B$5:$B$204,$A35,'勤怠を入力'!$H$5:$H$204),2))</f>
        <v/>
      </c>
      <c r="D35" s="12">
        <f>IF($A35="","",ROUND(SUMIF('勤怠を入力'!$B$5:$B$204,$A35,'勤怠を入力'!$I$5:$I$204),2))</f>
        <v/>
      </c>
      <c r="E35" s="12">
        <f>IF($A35="","",ROUND(SUMIF('勤怠を入力'!$B$5:$B$204,$A35,'勤怠を入力'!$J$5:$J$204),2))</f>
        <v/>
      </c>
      <c r="F35" s="12">
        <f>IF($A35="","",ROUND(SUMIF('勤怠を入力'!$B$5:$B$204,$A35,'勤怠を入力'!$K$5:$K$204),2))</f>
        <v/>
      </c>
      <c r="G35" s="12">
        <f>IF($A35="","",ROUND(SUMIF('勤怠を入力'!$B$5:$B$204,$A35,'勤怠を入力'!$L$5:$L$204),2))</f>
        <v/>
      </c>
      <c r="H35" s="12">
        <f>IF($A35="","",ROUND($D35+$E35+$G35,2))</f>
        <v/>
      </c>
      <c r="I35" s="29">
        <f>IF($A35="","",IF($C$36=0,0,$C35/$C$36))</f>
        <v/>
      </c>
      <c r="J35" s="30">
        <f>IF($A35="","",RANK($H35,$H$26:$H$35))</f>
        <v/>
      </c>
    </row>
    <row r="36" ht="22" customHeight="1">
      <c r="A36" s="31" t="inlineStr">
        <is>
          <t>合計</t>
        </is>
      </c>
      <c r="B36" s="32">
        <f>ROUND(SUM(B26:B35),2)</f>
        <v/>
      </c>
      <c r="C36" s="33">
        <f>ROUND(SUM(C26:C35),2)</f>
        <v/>
      </c>
      <c r="D36" s="33">
        <f>ROUND(SUM(D26:D35),2)</f>
        <v/>
      </c>
      <c r="E36" s="33">
        <f>ROUND(SUM(E26:E35),2)</f>
        <v/>
      </c>
      <c r="F36" s="33">
        <f>ROUND(SUM(F26:F35),2)</f>
        <v/>
      </c>
      <c r="G36" s="33">
        <f>ROUND(SUM(G26:G35),2)</f>
        <v/>
      </c>
      <c r="H36" s="33">
        <f>ROUND(SUM(H26:H35),2)</f>
        <v/>
      </c>
      <c r="I36" s="34">
        <f>IF($C$36=0,0,1)</f>
        <v/>
      </c>
      <c r="J36" s="33" t="inlineStr"/>
    </row>
    <row r="37" ht="10" customHeight="1"/>
    <row r="38" ht="26" customHeight="1">
      <c r="A38" s="18" t="inlineStr">
        <is>
          <t>■ 月別の推移（上の「集計年」を変えると連動します）</t>
        </is>
      </c>
    </row>
    <row r="39" ht="26" customHeight="1">
      <c r="A39" s="4" t="inlineStr">
        <is>
          <t>月</t>
        </is>
      </c>
      <c r="B39" s="4" t="inlineStr">
        <is>
          <t>出勤日数</t>
        </is>
      </c>
      <c r="C39" s="4" t="inlineStr">
        <is>
          <t>総労働時間</t>
        </is>
      </c>
      <c r="D39" s="4" t="inlineStr">
        <is>
          <t>法定内残業</t>
        </is>
      </c>
      <c r="E39" s="4" t="inlineStr">
        <is>
          <t>法定外残業</t>
        </is>
      </c>
      <c r="F39" s="4" t="inlineStr">
        <is>
          <t>深夜労働</t>
        </is>
      </c>
      <c r="G39" s="4" t="inlineStr">
        <is>
          <t>休日労働</t>
        </is>
      </c>
      <c r="H39" s="4" t="inlineStr">
        <is>
          <t>45時間との差</t>
        </is>
      </c>
    </row>
    <row r="40" ht="22" customHeight="1">
      <c r="A40" s="35">
        <f>DATE($B$4,1,1)</f>
        <v/>
      </c>
      <c r="B40" s="22">
        <f>COUNTIFS('勤怠を入力'!$A$5:$A$204,"&gt;="&amp;$A40,'勤怠を入力'!$A$5:$A$204,"&lt;"&amp;DATE($B$4,2,1),'勤怠を入力'!$H$5:$H$204,"&gt;0")</f>
        <v/>
      </c>
      <c r="C40" s="10">
        <f>ROUND(SUMIFS('勤怠を入力'!$H$5:$H$204,'勤怠を入力'!$A$5:$A$204,"&gt;="&amp;$A40,'勤怠を入力'!$A$5:$A$204,"&lt;"&amp;DATE($B$4,2,1)),2)</f>
        <v/>
      </c>
      <c r="D40" s="10">
        <f>ROUND(SUMIFS('勤怠を入力'!$I$5:$I$204,'勤怠を入力'!$A$5:$A$204,"&gt;="&amp;$A40,'勤怠を入力'!$A$5:$A$204,"&lt;"&amp;DATE($B$4,2,1)),2)</f>
        <v/>
      </c>
      <c r="E40" s="10">
        <f>ROUND(SUMIFS('勤怠を入力'!$J$5:$J$204,'勤怠を入力'!$A$5:$A$204,"&gt;="&amp;$A40,'勤怠を入力'!$A$5:$A$204,"&lt;"&amp;DATE($B$4,2,1)),2)</f>
        <v/>
      </c>
      <c r="F40" s="10">
        <f>ROUND(SUMIFS('勤怠を入力'!$K$5:$K$204,'勤怠を入力'!$A$5:$A$204,"&gt;="&amp;$A40,'勤怠を入力'!$A$5:$A$204,"&lt;"&amp;DATE($B$4,2,1)),2)</f>
        <v/>
      </c>
      <c r="G40" s="10">
        <f>ROUND(SUMIFS('勤怠を入力'!$L$5:$L$204,'勤怠を入力'!$A$5:$A$204,"&gt;="&amp;$A40,'勤怠を入力'!$A$5:$A$204,"&lt;"&amp;DATE($B$4,2,1)),2)</f>
        <v/>
      </c>
      <c r="H40" s="10">
        <f>ROUND($E40-45,2)</f>
        <v/>
      </c>
      <c r="I40" s="36" t="n"/>
      <c r="J40" s="36" t="n"/>
    </row>
    <row r="41" ht="22" customHeight="1">
      <c r="A41" s="37">
        <f>DATE($B$4,2,1)</f>
        <v/>
      </c>
      <c r="B41" s="26">
        <f>COUNTIFS('勤怠を入力'!$A$5:$A$204,"&gt;="&amp;$A41,'勤怠を入力'!$A$5:$A$204,"&lt;"&amp;DATE($B$4,3,1),'勤怠を入力'!$H$5:$H$204,"&gt;0")</f>
        <v/>
      </c>
      <c r="C41" s="12">
        <f>ROUND(SUMIFS('勤怠を入力'!$H$5:$H$204,'勤怠を入力'!$A$5:$A$204,"&gt;="&amp;$A41,'勤怠を入力'!$A$5:$A$204,"&lt;"&amp;DATE($B$4,3,1)),2)</f>
        <v/>
      </c>
      <c r="D41" s="12">
        <f>ROUND(SUMIFS('勤怠を入力'!$I$5:$I$204,'勤怠を入力'!$A$5:$A$204,"&gt;="&amp;$A41,'勤怠を入力'!$A$5:$A$204,"&lt;"&amp;DATE($B$4,3,1)),2)</f>
        <v/>
      </c>
      <c r="E41" s="12">
        <f>ROUND(SUMIFS('勤怠を入力'!$J$5:$J$204,'勤怠を入力'!$A$5:$A$204,"&gt;="&amp;$A41,'勤怠を入力'!$A$5:$A$204,"&lt;"&amp;DATE($B$4,3,1)),2)</f>
        <v/>
      </c>
      <c r="F41" s="12">
        <f>ROUND(SUMIFS('勤怠を入力'!$K$5:$K$204,'勤怠を入力'!$A$5:$A$204,"&gt;="&amp;$A41,'勤怠を入力'!$A$5:$A$204,"&lt;"&amp;DATE($B$4,3,1)),2)</f>
        <v/>
      </c>
      <c r="G41" s="12">
        <f>ROUND(SUMIFS('勤怠を入力'!$L$5:$L$204,'勤怠を入力'!$A$5:$A$204,"&gt;="&amp;$A41,'勤怠を入力'!$A$5:$A$204,"&lt;"&amp;DATE($B$4,3,1)),2)</f>
        <v/>
      </c>
      <c r="H41" s="12">
        <f>ROUND($E41-45,2)</f>
        <v/>
      </c>
      <c r="I41" s="38" t="n"/>
      <c r="J41" s="38" t="n"/>
    </row>
    <row r="42" ht="22" customHeight="1">
      <c r="A42" s="35">
        <f>DATE($B$4,3,1)</f>
        <v/>
      </c>
      <c r="B42" s="22">
        <f>COUNTIFS('勤怠を入力'!$A$5:$A$204,"&gt;="&amp;$A42,'勤怠を入力'!$A$5:$A$204,"&lt;"&amp;DATE($B$4,4,1),'勤怠を入力'!$H$5:$H$204,"&gt;0")</f>
        <v/>
      </c>
      <c r="C42" s="10">
        <f>ROUND(SUMIFS('勤怠を入力'!$H$5:$H$204,'勤怠を入力'!$A$5:$A$204,"&gt;="&amp;$A42,'勤怠を入力'!$A$5:$A$204,"&lt;"&amp;DATE($B$4,4,1)),2)</f>
        <v/>
      </c>
      <c r="D42" s="10">
        <f>ROUND(SUMIFS('勤怠を入力'!$I$5:$I$204,'勤怠を入力'!$A$5:$A$204,"&gt;="&amp;$A42,'勤怠を入力'!$A$5:$A$204,"&lt;"&amp;DATE($B$4,4,1)),2)</f>
        <v/>
      </c>
      <c r="E42" s="10">
        <f>ROUND(SUMIFS('勤怠を入力'!$J$5:$J$204,'勤怠を入力'!$A$5:$A$204,"&gt;="&amp;$A42,'勤怠を入力'!$A$5:$A$204,"&lt;"&amp;DATE($B$4,4,1)),2)</f>
        <v/>
      </c>
      <c r="F42" s="10">
        <f>ROUND(SUMIFS('勤怠を入力'!$K$5:$K$204,'勤怠を入力'!$A$5:$A$204,"&gt;="&amp;$A42,'勤怠を入力'!$A$5:$A$204,"&lt;"&amp;DATE($B$4,4,1)),2)</f>
        <v/>
      </c>
      <c r="G42" s="10">
        <f>ROUND(SUMIFS('勤怠を入力'!$L$5:$L$204,'勤怠を入力'!$A$5:$A$204,"&gt;="&amp;$A42,'勤怠を入力'!$A$5:$A$204,"&lt;"&amp;DATE($B$4,4,1)),2)</f>
        <v/>
      </c>
      <c r="H42" s="10">
        <f>ROUND($E42-45,2)</f>
        <v/>
      </c>
      <c r="I42" s="36" t="n"/>
      <c r="J42" s="36" t="n"/>
    </row>
    <row r="43" ht="22" customHeight="1">
      <c r="A43" s="37">
        <f>DATE($B$4,4,1)</f>
        <v/>
      </c>
      <c r="B43" s="26">
        <f>COUNTIFS('勤怠を入力'!$A$5:$A$204,"&gt;="&amp;$A43,'勤怠を入力'!$A$5:$A$204,"&lt;"&amp;DATE($B$4,5,1),'勤怠を入力'!$H$5:$H$204,"&gt;0")</f>
        <v/>
      </c>
      <c r="C43" s="12">
        <f>ROUND(SUMIFS('勤怠を入力'!$H$5:$H$204,'勤怠を入力'!$A$5:$A$204,"&gt;="&amp;$A43,'勤怠を入力'!$A$5:$A$204,"&lt;"&amp;DATE($B$4,5,1)),2)</f>
        <v/>
      </c>
      <c r="D43" s="12">
        <f>ROUND(SUMIFS('勤怠を入力'!$I$5:$I$204,'勤怠を入力'!$A$5:$A$204,"&gt;="&amp;$A43,'勤怠を入力'!$A$5:$A$204,"&lt;"&amp;DATE($B$4,5,1)),2)</f>
        <v/>
      </c>
      <c r="E43" s="12">
        <f>ROUND(SUMIFS('勤怠を入力'!$J$5:$J$204,'勤怠を入力'!$A$5:$A$204,"&gt;="&amp;$A43,'勤怠を入力'!$A$5:$A$204,"&lt;"&amp;DATE($B$4,5,1)),2)</f>
        <v/>
      </c>
      <c r="F43" s="12">
        <f>ROUND(SUMIFS('勤怠を入力'!$K$5:$K$204,'勤怠を入力'!$A$5:$A$204,"&gt;="&amp;$A43,'勤怠を入力'!$A$5:$A$204,"&lt;"&amp;DATE($B$4,5,1)),2)</f>
        <v/>
      </c>
      <c r="G43" s="12">
        <f>ROUND(SUMIFS('勤怠を入力'!$L$5:$L$204,'勤怠を入力'!$A$5:$A$204,"&gt;="&amp;$A43,'勤怠を入力'!$A$5:$A$204,"&lt;"&amp;DATE($B$4,5,1)),2)</f>
        <v/>
      </c>
      <c r="H43" s="12">
        <f>ROUND($E43-45,2)</f>
        <v/>
      </c>
      <c r="I43" s="38" t="n"/>
      <c r="J43" s="38" t="n"/>
    </row>
    <row r="44" ht="22" customHeight="1">
      <c r="A44" s="35">
        <f>DATE($B$4,5,1)</f>
        <v/>
      </c>
      <c r="B44" s="22">
        <f>COUNTIFS('勤怠を入力'!$A$5:$A$204,"&gt;="&amp;$A44,'勤怠を入力'!$A$5:$A$204,"&lt;"&amp;DATE($B$4,6,1),'勤怠を入力'!$H$5:$H$204,"&gt;0")</f>
        <v/>
      </c>
      <c r="C44" s="10">
        <f>ROUND(SUMIFS('勤怠を入力'!$H$5:$H$204,'勤怠を入力'!$A$5:$A$204,"&gt;="&amp;$A44,'勤怠を入力'!$A$5:$A$204,"&lt;"&amp;DATE($B$4,6,1)),2)</f>
        <v/>
      </c>
      <c r="D44" s="10">
        <f>ROUND(SUMIFS('勤怠を入力'!$I$5:$I$204,'勤怠を入力'!$A$5:$A$204,"&gt;="&amp;$A44,'勤怠を入力'!$A$5:$A$204,"&lt;"&amp;DATE($B$4,6,1)),2)</f>
        <v/>
      </c>
      <c r="E44" s="10">
        <f>ROUND(SUMIFS('勤怠を入力'!$J$5:$J$204,'勤怠を入力'!$A$5:$A$204,"&gt;="&amp;$A44,'勤怠を入力'!$A$5:$A$204,"&lt;"&amp;DATE($B$4,6,1)),2)</f>
        <v/>
      </c>
      <c r="F44" s="10">
        <f>ROUND(SUMIFS('勤怠を入力'!$K$5:$K$204,'勤怠を入力'!$A$5:$A$204,"&gt;="&amp;$A44,'勤怠を入力'!$A$5:$A$204,"&lt;"&amp;DATE($B$4,6,1)),2)</f>
        <v/>
      </c>
      <c r="G44" s="10">
        <f>ROUND(SUMIFS('勤怠を入力'!$L$5:$L$204,'勤怠を入力'!$A$5:$A$204,"&gt;="&amp;$A44,'勤怠を入力'!$A$5:$A$204,"&lt;"&amp;DATE($B$4,6,1)),2)</f>
        <v/>
      </c>
      <c r="H44" s="10">
        <f>ROUND($E44-45,2)</f>
        <v/>
      </c>
      <c r="I44" s="36" t="n"/>
      <c r="J44" s="36" t="n"/>
    </row>
    <row r="45" ht="22" customHeight="1">
      <c r="A45" s="37">
        <f>DATE($B$4,6,1)</f>
        <v/>
      </c>
      <c r="B45" s="26">
        <f>COUNTIFS('勤怠を入力'!$A$5:$A$204,"&gt;="&amp;$A45,'勤怠を入力'!$A$5:$A$204,"&lt;"&amp;DATE($B$4,7,1),'勤怠を入力'!$H$5:$H$204,"&gt;0")</f>
        <v/>
      </c>
      <c r="C45" s="12">
        <f>ROUND(SUMIFS('勤怠を入力'!$H$5:$H$204,'勤怠を入力'!$A$5:$A$204,"&gt;="&amp;$A45,'勤怠を入力'!$A$5:$A$204,"&lt;"&amp;DATE($B$4,7,1)),2)</f>
        <v/>
      </c>
      <c r="D45" s="12">
        <f>ROUND(SUMIFS('勤怠を入力'!$I$5:$I$204,'勤怠を入力'!$A$5:$A$204,"&gt;="&amp;$A45,'勤怠を入力'!$A$5:$A$204,"&lt;"&amp;DATE($B$4,7,1)),2)</f>
        <v/>
      </c>
      <c r="E45" s="12">
        <f>ROUND(SUMIFS('勤怠を入力'!$J$5:$J$204,'勤怠を入力'!$A$5:$A$204,"&gt;="&amp;$A45,'勤怠を入力'!$A$5:$A$204,"&lt;"&amp;DATE($B$4,7,1)),2)</f>
        <v/>
      </c>
      <c r="F45" s="12">
        <f>ROUND(SUMIFS('勤怠を入力'!$K$5:$K$204,'勤怠を入力'!$A$5:$A$204,"&gt;="&amp;$A45,'勤怠を入力'!$A$5:$A$204,"&lt;"&amp;DATE($B$4,7,1)),2)</f>
        <v/>
      </c>
      <c r="G45" s="12">
        <f>ROUND(SUMIFS('勤怠を入力'!$L$5:$L$204,'勤怠を入力'!$A$5:$A$204,"&gt;="&amp;$A45,'勤怠を入力'!$A$5:$A$204,"&lt;"&amp;DATE($B$4,7,1)),2)</f>
        <v/>
      </c>
      <c r="H45" s="12">
        <f>ROUND($E45-45,2)</f>
        <v/>
      </c>
      <c r="I45" s="38" t="n"/>
      <c r="J45" s="38" t="n"/>
    </row>
    <row r="46" ht="22" customHeight="1">
      <c r="A46" s="35">
        <f>DATE($B$4,7,1)</f>
        <v/>
      </c>
      <c r="B46" s="22">
        <f>COUNTIFS('勤怠を入力'!$A$5:$A$204,"&gt;="&amp;$A46,'勤怠を入力'!$A$5:$A$204,"&lt;"&amp;DATE($B$4,8,1),'勤怠を入力'!$H$5:$H$204,"&gt;0")</f>
        <v/>
      </c>
      <c r="C46" s="10">
        <f>ROUND(SUMIFS('勤怠を入力'!$H$5:$H$204,'勤怠を入力'!$A$5:$A$204,"&gt;="&amp;$A46,'勤怠を入力'!$A$5:$A$204,"&lt;"&amp;DATE($B$4,8,1)),2)</f>
        <v/>
      </c>
      <c r="D46" s="10">
        <f>ROUND(SUMIFS('勤怠を入力'!$I$5:$I$204,'勤怠を入力'!$A$5:$A$204,"&gt;="&amp;$A46,'勤怠を入力'!$A$5:$A$204,"&lt;"&amp;DATE($B$4,8,1)),2)</f>
        <v/>
      </c>
      <c r="E46" s="10">
        <f>ROUND(SUMIFS('勤怠を入力'!$J$5:$J$204,'勤怠を入力'!$A$5:$A$204,"&gt;="&amp;$A46,'勤怠を入力'!$A$5:$A$204,"&lt;"&amp;DATE($B$4,8,1)),2)</f>
        <v/>
      </c>
      <c r="F46" s="10">
        <f>ROUND(SUMIFS('勤怠を入力'!$K$5:$K$204,'勤怠を入力'!$A$5:$A$204,"&gt;="&amp;$A46,'勤怠を入力'!$A$5:$A$204,"&lt;"&amp;DATE($B$4,8,1)),2)</f>
        <v/>
      </c>
      <c r="G46" s="10">
        <f>ROUND(SUMIFS('勤怠を入力'!$L$5:$L$204,'勤怠を入力'!$A$5:$A$204,"&gt;="&amp;$A46,'勤怠を入力'!$A$5:$A$204,"&lt;"&amp;DATE($B$4,8,1)),2)</f>
        <v/>
      </c>
      <c r="H46" s="10">
        <f>ROUND($E46-45,2)</f>
        <v/>
      </c>
      <c r="I46" s="36" t="n"/>
      <c r="J46" s="36" t="n"/>
    </row>
    <row r="47" ht="22" customHeight="1">
      <c r="A47" s="37">
        <f>DATE($B$4,8,1)</f>
        <v/>
      </c>
      <c r="B47" s="26">
        <f>COUNTIFS('勤怠を入力'!$A$5:$A$204,"&gt;="&amp;$A47,'勤怠を入力'!$A$5:$A$204,"&lt;"&amp;DATE($B$4,9,1),'勤怠を入力'!$H$5:$H$204,"&gt;0")</f>
        <v/>
      </c>
      <c r="C47" s="12">
        <f>ROUND(SUMIFS('勤怠を入力'!$H$5:$H$204,'勤怠を入力'!$A$5:$A$204,"&gt;="&amp;$A47,'勤怠を入力'!$A$5:$A$204,"&lt;"&amp;DATE($B$4,9,1)),2)</f>
        <v/>
      </c>
      <c r="D47" s="12">
        <f>ROUND(SUMIFS('勤怠を入力'!$I$5:$I$204,'勤怠を入力'!$A$5:$A$204,"&gt;="&amp;$A47,'勤怠を入力'!$A$5:$A$204,"&lt;"&amp;DATE($B$4,9,1)),2)</f>
        <v/>
      </c>
      <c r="E47" s="12">
        <f>ROUND(SUMIFS('勤怠を入力'!$J$5:$J$204,'勤怠を入力'!$A$5:$A$204,"&gt;="&amp;$A47,'勤怠を入力'!$A$5:$A$204,"&lt;"&amp;DATE($B$4,9,1)),2)</f>
        <v/>
      </c>
      <c r="F47" s="12">
        <f>ROUND(SUMIFS('勤怠を入力'!$K$5:$K$204,'勤怠を入力'!$A$5:$A$204,"&gt;="&amp;$A47,'勤怠を入力'!$A$5:$A$204,"&lt;"&amp;DATE($B$4,9,1)),2)</f>
        <v/>
      </c>
      <c r="G47" s="12">
        <f>ROUND(SUMIFS('勤怠を入力'!$L$5:$L$204,'勤怠を入力'!$A$5:$A$204,"&gt;="&amp;$A47,'勤怠を入力'!$A$5:$A$204,"&lt;"&amp;DATE($B$4,9,1)),2)</f>
        <v/>
      </c>
      <c r="H47" s="12">
        <f>ROUND($E47-45,2)</f>
        <v/>
      </c>
      <c r="I47" s="38" t="n"/>
      <c r="J47" s="38" t="n"/>
    </row>
    <row r="48" ht="22" customHeight="1">
      <c r="A48" s="35">
        <f>DATE($B$4,9,1)</f>
        <v/>
      </c>
      <c r="B48" s="22">
        <f>COUNTIFS('勤怠を入力'!$A$5:$A$204,"&gt;="&amp;$A48,'勤怠を入力'!$A$5:$A$204,"&lt;"&amp;DATE($B$4,10,1),'勤怠を入力'!$H$5:$H$204,"&gt;0")</f>
        <v/>
      </c>
      <c r="C48" s="10">
        <f>ROUND(SUMIFS('勤怠を入力'!$H$5:$H$204,'勤怠を入力'!$A$5:$A$204,"&gt;="&amp;$A48,'勤怠を入力'!$A$5:$A$204,"&lt;"&amp;DATE($B$4,10,1)),2)</f>
        <v/>
      </c>
      <c r="D48" s="10">
        <f>ROUND(SUMIFS('勤怠を入力'!$I$5:$I$204,'勤怠を入力'!$A$5:$A$204,"&gt;="&amp;$A48,'勤怠を入力'!$A$5:$A$204,"&lt;"&amp;DATE($B$4,10,1)),2)</f>
        <v/>
      </c>
      <c r="E48" s="10">
        <f>ROUND(SUMIFS('勤怠を入力'!$J$5:$J$204,'勤怠を入力'!$A$5:$A$204,"&gt;="&amp;$A48,'勤怠を入力'!$A$5:$A$204,"&lt;"&amp;DATE($B$4,10,1)),2)</f>
        <v/>
      </c>
      <c r="F48" s="10">
        <f>ROUND(SUMIFS('勤怠を入力'!$K$5:$K$204,'勤怠を入力'!$A$5:$A$204,"&gt;="&amp;$A48,'勤怠を入力'!$A$5:$A$204,"&lt;"&amp;DATE($B$4,10,1)),2)</f>
        <v/>
      </c>
      <c r="G48" s="10">
        <f>ROUND(SUMIFS('勤怠を入力'!$L$5:$L$204,'勤怠を入力'!$A$5:$A$204,"&gt;="&amp;$A48,'勤怠を入力'!$A$5:$A$204,"&lt;"&amp;DATE($B$4,10,1)),2)</f>
        <v/>
      </c>
      <c r="H48" s="10">
        <f>ROUND($E48-45,2)</f>
        <v/>
      </c>
      <c r="I48" s="36" t="n"/>
      <c r="J48" s="36" t="n"/>
    </row>
    <row r="49" ht="22" customHeight="1">
      <c r="A49" s="37">
        <f>DATE($B$4,10,1)</f>
        <v/>
      </c>
      <c r="B49" s="26">
        <f>COUNTIFS('勤怠を入力'!$A$5:$A$204,"&gt;="&amp;$A49,'勤怠を入力'!$A$5:$A$204,"&lt;"&amp;DATE($B$4,11,1),'勤怠を入力'!$H$5:$H$204,"&gt;0")</f>
        <v/>
      </c>
      <c r="C49" s="12">
        <f>ROUND(SUMIFS('勤怠を入力'!$H$5:$H$204,'勤怠を入力'!$A$5:$A$204,"&gt;="&amp;$A49,'勤怠を入力'!$A$5:$A$204,"&lt;"&amp;DATE($B$4,11,1)),2)</f>
        <v/>
      </c>
      <c r="D49" s="12">
        <f>ROUND(SUMIFS('勤怠を入力'!$I$5:$I$204,'勤怠を入力'!$A$5:$A$204,"&gt;="&amp;$A49,'勤怠を入力'!$A$5:$A$204,"&lt;"&amp;DATE($B$4,11,1)),2)</f>
        <v/>
      </c>
      <c r="E49" s="12">
        <f>ROUND(SUMIFS('勤怠を入力'!$J$5:$J$204,'勤怠を入力'!$A$5:$A$204,"&gt;="&amp;$A49,'勤怠を入力'!$A$5:$A$204,"&lt;"&amp;DATE($B$4,11,1)),2)</f>
        <v/>
      </c>
      <c r="F49" s="12">
        <f>ROUND(SUMIFS('勤怠を入力'!$K$5:$K$204,'勤怠を入力'!$A$5:$A$204,"&gt;="&amp;$A49,'勤怠を入力'!$A$5:$A$204,"&lt;"&amp;DATE($B$4,11,1)),2)</f>
        <v/>
      </c>
      <c r="G49" s="12">
        <f>ROUND(SUMIFS('勤怠を入力'!$L$5:$L$204,'勤怠を入力'!$A$5:$A$204,"&gt;="&amp;$A49,'勤怠を入力'!$A$5:$A$204,"&lt;"&amp;DATE($B$4,11,1)),2)</f>
        <v/>
      </c>
      <c r="H49" s="12">
        <f>ROUND($E49-45,2)</f>
        <v/>
      </c>
      <c r="I49" s="38" t="n"/>
      <c r="J49" s="38" t="n"/>
    </row>
    <row r="50" ht="22" customHeight="1">
      <c r="A50" s="35">
        <f>DATE($B$4,11,1)</f>
        <v/>
      </c>
      <c r="B50" s="22">
        <f>COUNTIFS('勤怠を入力'!$A$5:$A$204,"&gt;="&amp;$A50,'勤怠を入力'!$A$5:$A$204,"&lt;"&amp;DATE($B$4,12,1),'勤怠を入力'!$H$5:$H$204,"&gt;0")</f>
        <v/>
      </c>
      <c r="C50" s="10">
        <f>ROUND(SUMIFS('勤怠を入力'!$H$5:$H$204,'勤怠を入力'!$A$5:$A$204,"&gt;="&amp;$A50,'勤怠を入力'!$A$5:$A$204,"&lt;"&amp;DATE($B$4,12,1)),2)</f>
        <v/>
      </c>
      <c r="D50" s="10">
        <f>ROUND(SUMIFS('勤怠を入力'!$I$5:$I$204,'勤怠を入力'!$A$5:$A$204,"&gt;="&amp;$A50,'勤怠を入力'!$A$5:$A$204,"&lt;"&amp;DATE($B$4,12,1)),2)</f>
        <v/>
      </c>
      <c r="E50" s="10">
        <f>ROUND(SUMIFS('勤怠を入力'!$J$5:$J$204,'勤怠を入力'!$A$5:$A$204,"&gt;="&amp;$A50,'勤怠を入力'!$A$5:$A$204,"&lt;"&amp;DATE($B$4,12,1)),2)</f>
        <v/>
      </c>
      <c r="F50" s="10">
        <f>ROUND(SUMIFS('勤怠を入力'!$K$5:$K$204,'勤怠を入力'!$A$5:$A$204,"&gt;="&amp;$A50,'勤怠を入力'!$A$5:$A$204,"&lt;"&amp;DATE($B$4,12,1)),2)</f>
        <v/>
      </c>
      <c r="G50" s="10">
        <f>ROUND(SUMIFS('勤怠を入力'!$L$5:$L$204,'勤怠を入力'!$A$5:$A$204,"&gt;="&amp;$A50,'勤怠を入力'!$A$5:$A$204,"&lt;"&amp;DATE($B$4,12,1)),2)</f>
        <v/>
      </c>
      <c r="H50" s="10">
        <f>ROUND($E50-45,2)</f>
        <v/>
      </c>
      <c r="I50" s="36" t="n"/>
      <c r="J50" s="36" t="n"/>
    </row>
    <row r="51" ht="22" customHeight="1">
      <c r="A51" s="37">
        <f>DATE($B$4,12,1)</f>
        <v/>
      </c>
      <c r="B51" s="26">
        <f>COUNTIFS('勤怠を入力'!$A$5:$A$204,"&gt;="&amp;$A51,'勤怠を入力'!$A$5:$A$204,"&lt;"&amp;DATE($B$4,13,1),'勤怠を入力'!$H$5:$H$204,"&gt;0")</f>
        <v/>
      </c>
      <c r="C51" s="12">
        <f>ROUND(SUMIFS('勤怠を入力'!$H$5:$H$204,'勤怠を入力'!$A$5:$A$204,"&gt;="&amp;$A51,'勤怠を入力'!$A$5:$A$204,"&lt;"&amp;DATE($B$4,13,1)),2)</f>
        <v/>
      </c>
      <c r="D51" s="12">
        <f>ROUND(SUMIFS('勤怠を入力'!$I$5:$I$204,'勤怠を入力'!$A$5:$A$204,"&gt;="&amp;$A51,'勤怠を入力'!$A$5:$A$204,"&lt;"&amp;DATE($B$4,13,1)),2)</f>
        <v/>
      </c>
      <c r="E51" s="12">
        <f>ROUND(SUMIFS('勤怠を入力'!$J$5:$J$204,'勤怠を入力'!$A$5:$A$204,"&gt;="&amp;$A51,'勤怠を入力'!$A$5:$A$204,"&lt;"&amp;DATE($B$4,13,1)),2)</f>
        <v/>
      </c>
      <c r="F51" s="12">
        <f>ROUND(SUMIFS('勤怠を入力'!$K$5:$K$204,'勤怠を入力'!$A$5:$A$204,"&gt;="&amp;$A51,'勤怠を入力'!$A$5:$A$204,"&lt;"&amp;DATE($B$4,13,1)),2)</f>
        <v/>
      </c>
      <c r="G51" s="12">
        <f>ROUND(SUMIFS('勤怠を入力'!$L$5:$L$204,'勤怠を入力'!$A$5:$A$204,"&gt;="&amp;$A51,'勤怠を入力'!$A$5:$A$204,"&lt;"&amp;DATE($B$4,13,1)),2)</f>
        <v/>
      </c>
      <c r="H51" s="12">
        <f>ROUND($E51-45,2)</f>
        <v/>
      </c>
      <c r="I51" s="38" t="n"/>
      <c r="J51" s="38" t="n"/>
    </row>
    <row r="52" ht="22" customHeight="1">
      <c r="A52" s="31" t="inlineStr">
        <is>
          <t>合計</t>
        </is>
      </c>
      <c r="B52" s="32">
        <f>ROUND(SUM(B40:B51),2)</f>
        <v/>
      </c>
      <c r="C52" s="33">
        <f>ROUND(SUM(C40:C51),2)</f>
        <v/>
      </c>
      <c r="D52" s="33">
        <f>ROUND(SUM(D40:D51),2)</f>
        <v/>
      </c>
      <c r="E52" s="33">
        <f>ROUND(SUM(E40:E51),2)</f>
        <v/>
      </c>
      <c r="F52" s="33">
        <f>ROUND(SUM(F40:F51),2)</f>
        <v/>
      </c>
      <c r="G52" s="33">
        <f>ROUND(SUM(G40:G51),2)</f>
        <v/>
      </c>
      <c r="H52" s="33" t="inlineStr"/>
    </row>
    <row r="53" ht="10" customHeight="1"/>
    <row r="54" ht="26" customHeight="1">
      <c r="A54" s="18" t="inlineStr">
        <is>
          <t>■ 区分別の日数</t>
        </is>
      </c>
    </row>
    <row r="55" ht="26" customHeight="1">
      <c r="A55" s="4" t="inlineStr">
        <is>
          <t>区分</t>
        </is>
      </c>
      <c r="B55" s="4" t="inlineStr">
        <is>
          <t>日数</t>
        </is>
      </c>
      <c r="C55" s="4" t="inlineStr">
        <is>
          <t>構成比</t>
        </is>
      </c>
    </row>
    <row r="56" ht="22" customHeight="1">
      <c r="A56" s="21" t="inlineStr">
        <is>
          <t>通常勤務</t>
        </is>
      </c>
      <c r="B56" s="22">
        <f>COUNTIF('勤怠を入力'!$D$5:$D$204,$A56)</f>
        <v/>
      </c>
      <c r="C56" s="27">
        <f>IF($B$63=0,0,$B56/$B$63)</f>
        <v/>
      </c>
    </row>
    <row r="57" ht="22" customHeight="1">
      <c r="A57" s="24" t="inlineStr">
        <is>
          <t>法定休日</t>
        </is>
      </c>
      <c r="B57" s="26">
        <f>COUNTIF('勤怠を入力'!$D$5:$D$204,$A57)</f>
        <v/>
      </c>
      <c r="C57" s="29">
        <f>IF($B$63=0,0,$B57/$B$63)</f>
        <v/>
      </c>
    </row>
    <row r="58" ht="22" customHeight="1">
      <c r="A58" s="21" t="inlineStr">
        <is>
          <t>所定休日</t>
        </is>
      </c>
      <c r="B58" s="22">
        <f>COUNTIF('勤怠を入力'!$D$5:$D$204,$A58)</f>
        <v/>
      </c>
      <c r="C58" s="27">
        <f>IF($B$63=0,0,$B58/$B$63)</f>
        <v/>
      </c>
    </row>
    <row r="59" ht="22" customHeight="1">
      <c r="A59" s="24" t="inlineStr">
        <is>
          <t>有給休暇</t>
        </is>
      </c>
      <c r="B59" s="26">
        <f>COUNTIF('勤怠を入力'!$D$5:$D$204,$A59)</f>
        <v/>
      </c>
      <c r="C59" s="29">
        <f>IF($B$63=0,0,$B59/$B$63)</f>
        <v/>
      </c>
    </row>
    <row r="60" ht="22" customHeight="1">
      <c r="A60" s="21" t="inlineStr">
        <is>
          <t>欠勤</t>
        </is>
      </c>
      <c r="B60" s="22">
        <f>COUNTIF('勤怠を入力'!$D$5:$D$204,$A60)</f>
        <v/>
      </c>
      <c r="C60" s="27">
        <f>IF($B$63=0,0,$B60/$B$63)</f>
        <v/>
      </c>
    </row>
    <row r="61" ht="22" customHeight="1">
      <c r="A61" s="24" t="inlineStr">
        <is>
          <t>遅刻早退</t>
        </is>
      </c>
      <c r="B61" s="26">
        <f>COUNTIF('勤怠を入力'!$D$5:$D$204,$A61)</f>
        <v/>
      </c>
      <c r="C61" s="29">
        <f>IF($B$63=0,0,$B61/$B$63)</f>
        <v/>
      </c>
    </row>
    <row r="62" ht="22" customHeight="1">
      <c r="A62" s="21" t="inlineStr">
        <is>
          <t>特別休暇</t>
        </is>
      </c>
      <c r="B62" s="22">
        <f>COUNTIF('勤怠を入力'!$D$5:$D$204,$A62)</f>
        <v/>
      </c>
      <c r="C62" s="27">
        <f>IF($B$63=0,0,$B62/$B$63)</f>
        <v/>
      </c>
    </row>
    <row r="63" ht="22" customHeight="1">
      <c r="A63" s="31" t="inlineStr">
        <is>
          <t>合計</t>
        </is>
      </c>
      <c r="B63" s="32">
        <f>SUM($B$56:$B$62)</f>
        <v/>
      </c>
      <c r="C63" s="34">
        <f>IF($B$63=0,0,1)</f>
        <v/>
      </c>
    </row>
    <row r="64"/>
    <row r="65" ht="22" customHeight="1">
      <c r="A65" s="14" t="inlineStr">
        <is>
          <t>このテンプレートは自由に使ってかまいません。改変・再配布も可です。</t>
        </is>
      </c>
    </row>
    <row r="66" ht="22" customHeight="1">
      <c r="A66" s="14" t="inlineStr">
        <is>
          <t>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22">
    <mergeCell ref="A8:J8"/>
    <mergeCell ref="C15:J15"/>
    <mergeCell ref="C14:J14"/>
    <mergeCell ref="A38:J38"/>
    <mergeCell ref="C20:J20"/>
    <mergeCell ref="C10:J10"/>
    <mergeCell ref="C16:J16"/>
    <mergeCell ref="C22:J22"/>
    <mergeCell ref="A24:J24"/>
    <mergeCell ref="C9:J9"/>
    <mergeCell ref="A1:J1"/>
    <mergeCell ref="C12:J12"/>
    <mergeCell ref="C21:J21"/>
    <mergeCell ref="C11:J11"/>
    <mergeCell ref="A65:J65"/>
    <mergeCell ref="A54:J54"/>
    <mergeCell ref="A66:J66"/>
    <mergeCell ref="C17:J17"/>
    <mergeCell ref="C13:J13"/>
    <mergeCell ref="A2:J2"/>
    <mergeCell ref="C19:J19"/>
    <mergeCell ref="C18:J18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44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3" t="inlineStr">
        <is>
          <t>使い方と注意</t>
        </is>
      </c>
    </row>
    <row r="2" ht="10" customHeight="1">
      <c r="A2" s="39" t="inlineStr"/>
    </row>
    <row r="3" ht="26" customHeight="1">
      <c r="A3" s="40" t="inlineStr">
        <is>
          <t>■ このツールでできること</t>
        </is>
      </c>
    </row>
    <row r="4" ht="22" customHeight="1">
      <c r="A4" s="41" t="inlineStr">
        <is>
          <t>「勤怠を入力」に日付・氏名・区分・始業終業・休憩を打つだけで、</t>
        </is>
      </c>
    </row>
    <row r="5" ht="22" customHeight="1">
      <c r="A5" s="41" t="inlineStr">
        <is>
          <t>実労働時間／法定内残業／法定外残業／深夜労働／休日労働が自動計算されます。</t>
        </is>
      </c>
    </row>
    <row r="6" ht="22" customHeight="1">
      <c r="A6" s="41" t="inlineStr">
        <is>
          <t>集計は「集計を見る」に全部まとまります。グラフも自動で更新されます。</t>
        </is>
      </c>
    </row>
    <row r="7" ht="10" customHeight="1">
      <c r="A7" s="39" t="inlineStr"/>
    </row>
    <row r="8" ht="26" customHeight="1">
      <c r="A8" s="40" t="inlineStr">
        <is>
          <t>■ 入力のしかた</t>
        </is>
      </c>
    </row>
    <row r="9" ht="22" customHeight="1">
      <c r="A9" s="41" t="inlineStr">
        <is>
          <t>1. 「勤怠を入力」の B1 に1日の所定労働時間（例: 8）を入れます。</t>
        </is>
      </c>
    </row>
    <row r="10" ht="22" customHeight="1">
      <c r="A10" s="41" t="inlineStr">
        <is>
          <t>2. B2 に事業所名を入れます（集計シートに表示されます）。</t>
        </is>
      </c>
    </row>
    <row r="11" ht="22" customHeight="1">
      <c r="A11" s="41" t="inlineStr">
        <is>
          <t>3. 5行目から1日1行で入力します。薄い黄色のセルだけ打てばOKです。</t>
        </is>
      </c>
    </row>
    <row r="12" ht="22" customHeight="1">
      <c r="A12" s="41" t="inlineStr">
        <is>
          <t>4. 始業・終業は 9:00 / 18:00 のように時刻で入力します。</t>
        </is>
      </c>
    </row>
    <row r="13" ht="22" customHeight="1">
      <c r="A13" s="41" t="inlineStr">
        <is>
          <t>5. 休憩は「分」で入力します（1時間なら 60）。</t>
        </is>
      </c>
    </row>
    <row r="14" ht="22" customHeight="1">
      <c r="A14" s="41" t="inlineStr">
        <is>
          <t>6. 区分はプルダウンから選びます。氏名も集計シートに登録すると選べます。</t>
        </is>
      </c>
    </row>
    <row r="15" ht="22" customHeight="1">
      <c r="A15" s="41" t="inlineStr">
        <is>
          <t>7. 青い文字の列は自動計算です。上書きしないでください。</t>
        </is>
      </c>
    </row>
    <row r="16" ht="10" customHeight="1">
      <c r="A16" s="39" t="inlineStr"/>
    </row>
    <row r="17" ht="26" customHeight="1">
      <c r="A17" s="40" t="inlineStr">
        <is>
          <t>■ 残業の数え方（このシートの計算ルール）</t>
        </is>
      </c>
    </row>
    <row r="18" ht="22" customHeight="1">
      <c r="A18" s="41" t="inlineStr">
        <is>
          <t>・実労働時間 ＝ 終業 − 始業 − 休憩。終業が始業より早い場合は翌日まで働いた</t>
        </is>
      </c>
    </row>
    <row r="19" ht="22" customHeight="1">
      <c r="A19" s="41" t="inlineStr">
        <is>
          <t xml:space="preserve">　夜勤として計算します（例: 22:00 → 6:00 は 8時間）。</t>
        </is>
      </c>
    </row>
    <row r="20" ht="22" customHeight="1">
      <c r="A20" s="41" t="inlineStr">
        <is>
          <t>・法定内残業 ＝ 所定時間は超えるが1日8時間以内の部分。割増は原則不要です。</t>
        </is>
      </c>
    </row>
    <row r="21" ht="22" customHeight="1">
      <c r="A21" s="41" t="inlineStr">
        <is>
          <t>・法定外残業 ＝ 1日8時間を超えた部分。25%以上の割増賃金が必要です。</t>
        </is>
      </c>
    </row>
    <row r="22" ht="22" customHeight="1">
      <c r="A22" s="41" t="inlineStr">
        <is>
          <t>・深夜労働 ＝ 22時〜翌5時に働いた時間。残業とは別枠で25%以上が上乗せです。</t>
        </is>
      </c>
    </row>
    <row r="23" ht="22" customHeight="1">
      <c r="A23" s="41" t="inlineStr">
        <is>
          <t>・休日労働 ＝ 区分を「法定休日」にした日の労働時間。35%以上の割増です。</t>
        </is>
      </c>
    </row>
    <row r="24" ht="22" customHeight="1">
      <c r="A24" s="41" t="inlineStr">
        <is>
          <t xml:space="preserve">　法定休日の労働は残業（法定内・法定外）には二重計上しません。</t>
        </is>
      </c>
    </row>
    <row r="25" ht="10" customHeight="1">
      <c r="A25" s="39" t="inlineStr"/>
    </row>
    <row r="26" ht="26" customHeight="1">
      <c r="A26" s="40" t="inlineStr">
        <is>
          <t>■ 労働基準法で記録が必要な項目</t>
        </is>
      </c>
    </row>
    <row r="27" ht="22" customHeight="1">
      <c r="A27" s="41" t="inlineStr">
        <is>
          <t>出勤簿には、氏名・労働日数・労働時間数・始業終業時刻・休憩時間・</t>
        </is>
      </c>
    </row>
    <row r="28" ht="22" customHeight="1">
      <c r="A28" s="41" t="inlineStr">
        <is>
          <t>時間外労働の時間数・休日労働の時間数・深夜労働の時間数が必要です。</t>
        </is>
      </c>
    </row>
    <row r="29" ht="22" customHeight="1">
      <c r="A29" s="41" t="inlineStr">
        <is>
          <t>このシートはその全部を持っています。賃金台帳・労働者名簿とあわせて</t>
        </is>
      </c>
    </row>
    <row r="30" ht="22" customHeight="1">
      <c r="A30" s="41" t="inlineStr">
        <is>
          <t>5年間（当分の間は3年間）保存してください。</t>
        </is>
      </c>
    </row>
    <row r="31" ht="10" customHeight="1">
      <c r="A31" s="39" t="inlineStr"/>
    </row>
    <row r="32" ht="26" customHeight="1">
      <c r="A32" s="40" t="inlineStr">
        <is>
          <t>■ 注意していただきたいこと</t>
        </is>
      </c>
    </row>
    <row r="33" ht="22" customHeight="1">
      <c r="A33" s="41" t="inlineStr">
        <is>
          <t>・深夜労働は休憩時間を差し引かずに 22時〜5時の重なりで計算しています。</t>
        </is>
      </c>
    </row>
    <row r="34" ht="22" customHeight="1">
      <c r="A34" s="41" t="inlineStr">
        <is>
          <t xml:space="preserve">　深夜帯に休憩を取る場合は、その分を手で調整してください。</t>
        </is>
      </c>
    </row>
    <row r="35" ht="22" customHeight="1">
      <c r="A35" s="41" t="inlineStr">
        <is>
          <t>・週40時間超の残業（週単位の集計）はこのシートでは自動化していません。</t>
        </is>
      </c>
    </row>
    <row r="36" ht="22" customHeight="1">
      <c r="A36" s="41" t="inlineStr">
        <is>
          <t>・36協定の上限は原則 月45時間・年360時間です。集計シートに超過月数を</t>
        </is>
      </c>
    </row>
    <row r="37" ht="22" customHeight="1">
      <c r="A37" s="41" t="inlineStr">
        <is>
          <t xml:space="preserve">　出しているので、1以上になったら早めに手を打ってください。</t>
        </is>
      </c>
    </row>
    <row r="38" ht="22" customHeight="1">
      <c r="A38" s="41" t="inlineStr">
        <is>
          <t>・割増賃金の目安は概算です。実際の支給額は就業規則・雇用契約が優先します。</t>
        </is>
      </c>
    </row>
    <row r="39" ht="22" customHeight="1">
      <c r="A39" s="41" t="inlineStr">
        <is>
          <t>・変形労働時間制・裁量労働制・管理監督者にはそのまま使えません。</t>
        </is>
      </c>
    </row>
    <row r="40" ht="22" customHeight="1">
      <c r="A40" s="41" t="inlineStr">
        <is>
          <t>・入力行は200行です。足りない場合は最終行をコピーして下に貼り足してください。</t>
        </is>
      </c>
    </row>
    <row r="41" ht="10" customHeight="1">
      <c r="A41" s="39" t="inlineStr"/>
    </row>
    <row r="42" ht="26" customHeight="1">
      <c r="A42" s="40" t="inlineStr">
        <is>
          <t>■ このテンプレートについて</t>
        </is>
      </c>
    </row>
    <row r="43" ht="22" customHeight="1">
      <c r="A43" s="41" t="inlineStr">
        <is>
          <t>このテンプレートは自由に使ってかまいません。改変・再配布も可です。</t>
        </is>
      </c>
    </row>
    <row r="44" ht="22" customHeight="1">
      <c r="A44" s="41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2026-09-01T11:23:22Z</dcterms:created>
  <dcterms:modified xmlns:dcterms="http://purl.org/dc/terms/" xmlns:xsi="http://www.w3.org/2001/XMLSchema-instance" xsi:type="dcterms:W3CDTF">2026-09-01T11:23:33Z</dcterms:modified>
</cp:coreProperties>
</file>