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する" sheetId="1" state="visible" r:id="rId1"/>
    <sheet xmlns:r="http://schemas.openxmlformats.org/officeDocument/2006/relationships" name="集計を見る" sheetId="2" state="visible" r:id="rId2"/>
    <sheet xmlns:r="http://schemas.openxmlformats.org/officeDocument/2006/relationships" name="使い方と注意" sheetId="3" state="visible" r:id="rId3"/>
  </sheets>
  <definedNames>
    <definedName name="_xlnm._FilterDatabase" localSheetId="0" hidden="1">'入力する'!$A$22:$H$44</definedName>
    <definedName name="_xlnm.Print_Titles" localSheetId="0">'入力する'!$1:$22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/m/d"/>
    <numFmt numFmtId="165" formatCode="#,##0;-#,##0;"/>
    <numFmt numFmtId="166" formatCode="0.0%;-0.0%;"/>
  </numFmts>
  <fonts count="5">
    <font>
      <name val="Calibri"/>
      <family val="2"/>
      <color theme="1"/>
      <sz val="11"/>
      <scheme val="minor"/>
    </font>
    <font>
      <name val="游ゴシック"/>
      <b val="1"/>
      <sz val="11"/>
    </font>
    <font>
      <name val="游ゴシック"/>
      <sz val="11"/>
    </font>
    <font>
      <name val="游ゴシック"/>
      <b val="1"/>
      <color rgb="00FFFFFF"/>
      <sz val="11"/>
    </font>
    <font>
      <name val="游ゴシック"/>
      <b val="1"/>
      <color rgb="001F3864"/>
      <sz val="14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9EDF5"/>
      </patternFill>
    </fill>
    <fill>
      <patternFill patternType="solid">
        <fgColor rgb="001F3864"/>
      </patternFill>
    </fill>
  </fills>
  <borders count="6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  <border>
      <left/>
      <right/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0" fillId="0" borderId="4" pivotButton="0" quotePrefix="0" xfId="0"/>
    <xf numFmtId="164" fontId="2" fillId="2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0" fontId="0" fillId="0" borderId="5" pivotButton="0" quotePrefix="0" xfId="0"/>
    <xf numFmtId="3" fontId="2" fillId="2" borderId="1" applyAlignment="1" pivotButton="0" quotePrefix="0" xfId="0">
      <alignment horizontal="right" vertical="center"/>
    </xf>
    <xf numFmtId="0" fontId="1" fillId="0" borderId="0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165" fontId="2" fillId="2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3" fontId="2" fillId="3" borderId="1" applyAlignment="1" pivotButton="0" quotePrefix="0" xfId="0">
      <alignment horizontal="right" vertical="center"/>
    </xf>
    <xf numFmtId="3" fontId="1" fillId="3" borderId="1" applyAlignment="1" pivotButton="0" quotePrefix="0" xfId="0">
      <alignment horizontal="right" vertical="center"/>
    </xf>
    <xf numFmtId="3" fontId="2" fillId="0" borderId="1" applyAlignment="1" pivotButton="0" quotePrefix="0" xfId="0">
      <alignment horizontal="right" vertical="center"/>
    </xf>
    <xf numFmtId="165" fontId="2" fillId="0" borderId="1" applyAlignment="1" pivotButton="0" quotePrefix="0" xfId="0">
      <alignment horizontal="right" vertical="center"/>
    </xf>
    <xf numFmtId="166" fontId="2" fillId="0" borderId="1" applyAlignment="1" pivotButton="0" quotePrefix="0" xfId="0">
      <alignment horizontal="right" vertical="center"/>
    </xf>
    <xf numFmtId="0" fontId="2" fillId="2" borderId="1" applyAlignment="1" applyProtection="1" pivotButton="0" quotePrefix="0" xfId="0">
      <alignment horizontal="left" vertical="center"/>
      <protection locked="0" hidden="0"/>
    </xf>
    <xf numFmtId="164" fontId="2" fillId="2" borderId="1" applyAlignment="1" applyProtection="1" pivotButton="0" quotePrefix="0" xfId="0">
      <alignment horizontal="right" vertical="center"/>
      <protection locked="0" hidden="0"/>
    </xf>
    <xf numFmtId="3" fontId="2" fillId="2" borderId="1" applyAlignment="1" applyProtection="1" pivotButton="0" quotePrefix="0" xfId="0">
      <alignment horizontal="right" vertical="center"/>
      <protection locked="0" hidden="0"/>
    </xf>
    <xf numFmtId="165" fontId="2" fillId="2" borderId="1" applyAlignment="1" applyProtection="1" pivotButton="0" quotePrefix="0" xfId="0">
      <alignment horizontal="right" vertical="center"/>
      <protection locked="0" hidden="0"/>
    </xf>
    <xf numFmtId="0" fontId="2" fillId="2" borderId="1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dxfs count="1">
    <dxf>
      <font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品目べつの金額（税抜）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'集計を見る'!C38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'集計を見る'!$A$39:$A$58</f>
            </numRef>
          </cat>
          <val>
            <numRef>
              <f>'集計を見る'!$C$39:$C$58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納品予定の月べつ金額（推移）</a:t>
            </a:r>
          </a:p>
        </rich>
      </tx>
    </title>
    <plotArea>
      <lineChart>
        <grouping val="standard"/>
        <ser>
          <idx val="0"/>
          <order val="0"/>
          <tx>
            <strRef>
              <f>'集計を見る'!B61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'集計を見る'!$A$62:$A$73</f>
            </numRef>
          </cat>
          <val>
            <numRef>
              <f>'集計を見る'!$B$62:$B$73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61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21</row>
      <rowOff>0</rowOff>
    </from>
    <ext cx="612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H44"/>
  <sheetViews>
    <sheetView showGridLines="0" tabSelected="1" workbookViewId="0">
      <pane ySplit="22" topLeftCell="A23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2" customWidth="1" min="3" max="3"/>
    <col width="12" customWidth="1" min="4" max="4"/>
    <col width="14" customWidth="1" min="5" max="5"/>
    <col width="16" customWidth="1" min="6" max="6"/>
    <col width="15" customWidth="1" min="7" max="7"/>
    <col width="16" customWidth="1" min="8" max="8"/>
  </cols>
  <sheetData>
    <row r="1" ht="22" customHeight="1">
      <c r="A1" s="1" t="inlineStr">
        <is>
          <t>書類の種類</t>
        </is>
      </c>
      <c r="B1" s="23" t="inlineStr">
        <is>
          <t>発注書</t>
        </is>
      </c>
      <c r="C1" s="3" t="n"/>
    </row>
    <row r="2" ht="22" customHeight="1">
      <c r="A2" s="1" t="inlineStr">
        <is>
          <t>書類番号</t>
        </is>
      </c>
      <c r="B2" s="23" t="n"/>
      <c r="C2" s="3" t="n"/>
    </row>
    <row r="3" ht="22" customHeight="1">
      <c r="A3" s="1" t="inlineStr">
        <is>
          <t>発行日</t>
        </is>
      </c>
      <c r="B3" s="24" t="n"/>
      <c r="C3" s="3" t="n"/>
    </row>
    <row r="4" ht="22" customHeight="1">
      <c r="A4" s="1" t="inlineStr">
        <is>
          <t>件名</t>
        </is>
      </c>
      <c r="B4" s="23" t="n"/>
      <c r="C4" s="3" t="n"/>
    </row>
    <row r="5" ht="22" customHeight="1">
      <c r="A5" s="1" t="inlineStr">
        <is>
          <t>発注者（自社）名</t>
        </is>
      </c>
      <c r="B5" s="23" t="n"/>
      <c r="C5" s="3" t="n"/>
    </row>
    <row r="6" ht="22" customHeight="1">
      <c r="A6" s="1" t="inlineStr">
        <is>
          <t>発注者 住所</t>
        </is>
      </c>
      <c r="B6" s="23" t="n"/>
      <c r="C6" s="3" t="n"/>
    </row>
    <row r="7" ht="22" customHeight="1">
      <c r="A7" s="1" t="inlineStr">
        <is>
          <t>発注者 担当者・連絡先</t>
        </is>
      </c>
      <c r="B7" s="23" t="n"/>
      <c r="C7" s="3" t="n"/>
    </row>
    <row r="8" ht="22" customHeight="1">
      <c r="A8" s="1" t="inlineStr">
        <is>
          <t>発注者 インボイス登録番号</t>
        </is>
      </c>
      <c r="B8" s="23" t="n"/>
      <c r="C8" s="3" t="n"/>
      <c r="D8" s="5">
        <f>IF(B8="","未入力です",IF(AND(LEFT(B8,1)="T",LEN(B8)=14,ISNUMBER(VALUE(MID(B8,2,13)))),"OK（T＋数字13桁）","形式を確認（T＋数字13桁）"))</f>
        <v/>
      </c>
      <c r="E8" s="6" t="n"/>
      <c r="F8" s="3" t="n"/>
    </row>
    <row r="9" ht="22" customHeight="1">
      <c r="A9" s="1" t="inlineStr">
        <is>
          <t>受注者（相手先）名</t>
        </is>
      </c>
      <c r="B9" s="23" t="n"/>
      <c r="C9" s="3" t="n"/>
    </row>
    <row r="10" ht="22" customHeight="1">
      <c r="A10" s="1" t="inlineStr">
        <is>
          <t>受注者 住所</t>
        </is>
      </c>
      <c r="B10" s="23" t="n"/>
      <c r="C10" s="3" t="n"/>
    </row>
    <row r="11" ht="22" customHeight="1">
      <c r="A11" s="1" t="inlineStr">
        <is>
          <t>受注者 担当者</t>
        </is>
      </c>
      <c r="B11" s="23" t="n"/>
      <c r="C11" s="3" t="n"/>
    </row>
    <row r="12" ht="22" customHeight="1">
      <c r="A12" s="1" t="inlineStr">
        <is>
          <t>受注者 インボイス登録番号</t>
        </is>
      </c>
      <c r="B12" s="23" t="n"/>
      <c r="C12" s="3" t="n"/>
      <c r="D12" s="5">
        <f>IF(B12="","未入力です",IF(AND(LEFT(B12,1)="T",LEN(B12)=14,ISNUMBER(VALUE(MID(B12,2,13)))),"OK（T＋数字13桁）","形式を確認（T＋数字13桁）"))</f>
        <v/>
      </c>
      <c r="E12" s="6" t="n"/>
      <c r="F12" s="3" t="n"/>
    </row>
    <row r="13" ht="22" customHeight="1">
      <c r="A13" s="1" t="inlineStr">
        <is>
          <t>納品場所</t>
        </is>
      </c>
      <c r="B13" s="23" t="n"/>
      <c r="C13" s="3" t="n"/>
    </row>
    <row r="14" ht="22" customHeight="1">
      <c r="A14" s="1" t="inlineStr">
        <is>
          <t>納期（全体）</t>
        </is>
      </c>
      <c r="B14" s="24" t="n"/>
      <c r="C14" s="3" t="n"/>
    </row>
    <row r="15" ht="22" customHeight="1">
      <c r="A15" s="1" t="inlineStr">
        <is>
          <t>支払条件</t>
        </is>
      </c>
      <c r="B15" s="23" t="inlineStr">
        <is>
          <t>月末締め翌月末払い</t>
        </is>
      </c>
      <c r="C15" s="3" t="n"/>
    </row>
    <row r="16" ht="22" customHeight="1">
      <c r="A16" s="1" t="inlineStr">
        <is>
          <t>支払期日</t>
        </is>
      </c>
      <c r="B16" s="24" t="n"/>
      <c r="C16" s="3" t="n"/>
    </row>
    <row r="17" ht="22" customHeight="1">
      <c r="A17" s="1" t="inlineStr">
        <is>
          <t>源泉徴収の対象</t>
        </is>
      </c>
      <c r="B17" s="23" t="inlineStr">
        <is>
          <t>しない</t>
        </is>
      </c>
      <c r="C17" s="3" t="n"/>
    </row>
    <row r="18" ht="22" customHeight="1">
      <c r="A18" s="1" t="inlineStr">
        <is>
          <t>値引き（税抜・円）</t>
        </is>
      </c>
      <c r="B18" s="25" t="n">
        <v>0</v>
      </c>
      <c r="C18" s="3" t="n"/>
    </row>
    <row r="19" ht="22" customHeight="1">
      <c r="A19" s="1" t="inlineStr">
        <is>
          <t>備考</t>
        </is>
      </c>
      <c r="B19" s="23" t="n"/>
      <c r="C19" s="3" t="n"/>
    </row>
    <row r="20"/>
    <row r="21" ht="22" customHeight="1">
      <c r="A21" s="8" t="inlineStr">
        <is>
          <t>明細（薄い黄色のセルに入力すると、金額は自動で出ます）</t>
        </is>
      </c>
    </row>
    <row r="22" ht="26" customHeight="1">
      <c r="A22" s="9" t="inlineStr">
        <is>
          <t>No.</t>
        </is>
      </c>
      <c r="B22" s="9" t="inlineStr">
        <is>
          <t>品目・内容</t>
        </is>
      </c>
      <c r="C22" s="9" t="inlineStr">
        <is>
          <t>数量</t>
        </is>
      </c>
      <c r="D22" s="9" t="inlineStr">
        <is>
          <t>単位</t>
        </is>
      </c>
      <c r="E22" s="9" t="inlineStr">
        <is>
          <t>単価</t>
        </is>
      </c>
      <c r="F22" s="9" t="inlineStr">
        <is>
          <t>税区分</t>
        </is>
      </c>
      <c r="G22" s="9" t="inlineStr">
        <is>
          <t>納品予定日</t>
        </is>
      </c>
      <c r="H22" s="9" t="inlineStr">
        <is>
          <t>金額（自動）</t>
        </is>
      </c>
    </row>
    <row r="23" ht="22" customHeight="1">
      <c r="A23" s="10" t="n">
        <v>1</v>
      </c>
      <c r="B23" s="23" t="n"/>
      <c r="C23" s="26" t="n"/>
      <c r="D23" s="27" t="n"/>
      <c r="E23" s="26" t="n"/>
      <c r="F23" s="27" t="n"/>
      <c r="G23" s="24" t="n"/>
      <c r="H23" s="13">
        <f>C23*E23</f>
        <v/>
      </c>
    </row>
    <row r="24" ht="22" customHeight="1">
      <c r="A24" s="10" t="n">
        <v>2</v>
      </c>
      <c r="B24" s="23" t="n"/>
      <c r="C24" s="26" t="n"/>
      <c r="D24" s="27" t="n"/>
      <c r="E24" s="26" t="n"/>
      <c r="F24" s="27" t="n"/>
      <c r="G24" s="24" t="n"/>
      <c r="H24" s="13">
        <f>C24*E24</f>
        <v/>
      </c>
    </row>
    <row r="25" ht="22" customHeight="1">
      <c r="A25" s="10" t="n">
        <v>3</v>
      </c>
      <c r="B25" s="23" t="n"/>
      <c r="C25" s="26" t="n"/>
      <c r="D25" s="27" t="n"/>
      <c r="E25" s="26" t="n"/>
      <c r="F25" s="27" t="n"/>
      <c r="G25" s="24" t="n"/>
      <c r="H25" s="13">
        <f>C25*E25</f>
        <v/>
      </c>
    </row>
    <row r="26" ht="22" customHeight="1">
      <c r="A26" s="10" t="n">
        <v>4</v>
      </c>
      <c r="B26" s="23" t="n"/>
      <c r="C26" s="26" t="n"/>
      <c r="D26" s="27" t="n"/>
      <c r="E26" s="26" t="n"/>
      <c r="F26" s="27" t="n"/>
      <c r="G26" s="24" t="n"/>
      <c r="H26" s="13">
        <f>C26*E26</f>
        <v/>
      </c>
    </row>
    <row r="27" ht="22" customHeight="1">
      <c r="A27" s="10" t="n">
        <v>5</v>
      </c>
      <c r="B27" s="23" t="n"/>
      <c r="C27" s="26" t="n"/>
      <c r="D27" s="27" t="n"/>
      <c r="E27" s="26" t="n"/>
      <c r="F27" s="27" t="n"/>
      <c r="G27" s="24" t="n"/>
      <c r="H27" s="13">
        <f>C27*E27</f>
        <v/>
      </c>
    </row>
    <row r="28" ht="22" customHeight="1">
      <c r="A28" s="10" t="n">
        <v>6</v>
      </c>
      <c r="B28" s="23" t="n"/>
      <c r="C28" s="26" t="n"/>
      <c r="D28" s="27" t="n"/>
      <c r="E28" s="26" t="n"/>
      <c r="F28" s="27" t="n"/>
      <c r="G28" s="24" t="n"/>
      <c r="H28" s="13">
        <f>C28*E28</f>
        <v/>
      </c>
    </row>
    <row r="29" ht="22" customHeight="1">
      <c r="A29" s="10" t="n">
        <v>7</v>
      </c>
      <c r="B29" s="23" t="n"/>
      <c r="C29" s="26" t="n"/>
      <c r="D29" s="27" t="n"/>
      <c r="E29" s="26" t="n"/>
      <c r="F29" s="27" t="n"/>
      <c r="G29" s="24" t="n"/>
      <c r="H29" s="13">
        <f>C29*E29</f>
        <v/>
      </c>
    </row>
    <row r="30" ht="22" customHeight="1">
      <c r="A30" s="10" t="n">
        <v>8</v>
      </c>
      <c r="B30" s="23" t="n"/>
      <c r="C30" s="26" t="n"/>
      <c r="D30" s="27" t="n"/>
      <c r="E30" s="26" t="n"/>
      <c r="F30" s="27" t="n"/>
      <c r="G30" s="24" t="n"/>
      <c r="H30" s="13">
        <f>C30*E30</f>
        <v/>
      </c>
    </row>
    <row r="31" ht="22" customHeight="1">
      <c r="A31" s="10" t="n">
        <v>9</v>
      </c>
      <c r="B31" s="23" t="n"/>
      <c r="C31" s="26" t="n"/>
      <c r="D31" s="27" t="n"/>
      <c r="E31" s="26" t="n"/>
      <c r="F31" s="27" t="n"/>
      <c r="G31" s="24" t="n"/>
      <c r="H31" s="13">
        <f>C31*E31</f>
        <v/>
      </c>
    </row>
    <row r="32" ht="22" customHeight="1">
      <c r="A32" s="10" t="n">
        <v>10</v>
      </c>
      <c r="B32" s="23" t="n"/>
      <c r="C32" s="26" t="n"/>
      <c r="D32" s="27" t="n"/>
      <c r="E32" s="26" t="n"/>
      <c r="F32" s="27" t="n"/>
      <c r="G32" s="24" t="n"/>
      <c r="H32" s="13">
        <f>C32*E32</f>
        <v/>
      </c>
    </row>
    <row r="33" ht="22" customHeight="1">
      <c r="A33" s="10" t="n">
        <v>11</v>
      </c>
      <c r="B33" s="23" t="n"/>
      <c r="C33" s="26" t="n"/>
      <c r="D33" s="27" t="n"/>
      <c r="E33" s="26" t="n"/>
      <c r="F33" s="27" t="n"/>
      <c r="G33" s="24" t="n"/>
      <c r="H33" s="13">
        <f>C33*E33</f>
        <v/>
      </c>
    </row>
    <row r="34" ht="22" customHeight="1">
      <c r="A34" s="10" t="n">
        <v>12</v>
      </c>
      <c r="B34" s="23" t="n"/>
      <c r="C34" s="26" t="n"/>
      <c r="D34" s="27" t="n"/>
      <c r="E34" s="26" t="n"/>
      <c r="F34" s="27" t="n"/>
      <c r="G34" s="24" t="n"/>
      <c r="H34" s="13">
        <f>C34*E34</f>
        <v/>
      </c>
    </row>
    <row r="35" ht="22" customHeight="1">
      <c r="A35" s="10" t="n">
        <v>13</v>
      </c>
      <c r="B35" s="23" t="n"/>
      <c r="C35" s="26" t="n"/>
      <c r="D35" s="27" t="n"/>
      <c r="E35" s="26" t="n"/>
      <c r="F35" s="27" t="n"/>
      <c r="G35" s="24" t="n"/>
      <c r="H35" s="13">
        <f>C35*E35</f>
        <v/>
      </c>
    </row>
    <row r="36" ht="22" customHeight="1">
      <c r="A36" s="10" t="n">
        <v>14</v>
      </c>
      <c r="B36" s="23" t="n"/>
      <c r="C36" s="26" t="n"/>
      <c r="D36" s="27" t="n"/>
      <c r="E36" s="26" t="n"/>
      <c r="F36" s="27" t="n"/>
      <c r="G36" s="24" t="n"/>
      <c r="H36" s="13">
        <f>C36*E36</f>
        <v/>
      </c>
    </row>
    <row r="37" ht="22" customHeight="1">
      <c r="A37" s="10" t="n">
        <v>15</v>
      </c>
      <c r="B37" s="23" t="n"/>
      <c r="C37" s="26" t="n"/>
      <c r="D37" s="27" t="n"/>
      <c r="E37" s="26" t="n"/>
      <c r="F37" s="27" t="n"/>
      <c r="G37" s="24" t="n"/>
      <c r="H37" s="13">
        <f>C37*E37</f>
        <v/>
      </c>
    </row>
    <row r="38" ht="22" customHeight="1">
      <c r="A38" s="10" t="n">
        <v>16</v>
      </c>
      <c r="B38" s="23" t="n"/>
      <c r="C38" s="26" t="n"/>
      <c r="D38" s="27" t="n"/>
      <c r="E38" s="26" t="n"/>
      <c r="F38" s="27" t="n"/>
      <c r="G38" s="24" t="n"/>
      <c r="H38" s="13">
        <f>C38*E38</f>
        <v/>
      </c>
    </row>
    <row r="39" ht="22" customHeight="1">
      <c r="A39" s="10" t="n">
        <v>17</v>
      </c>
      <c r="B39" s="23" t="n"/>
      <c r="C39" s="26" t="n"/>
      <c r="D39" s="27" t="n"/>
      <c r="E39" s="26" t="n"/>
      <c r="F39" s="27" t="n"/>
      <c r="G39" s="24" t="n"/>
      <c r="H39" s="13">
        <f>C39*E39</f>
        <v/>
      </c>
    </row>
    <row r="40" ht="22" customHeight="1">
      <c r="A40" s="10" t="n">
        <v>18</v>
      </c>
      <c r="B40" s="23" t="n"/>
      <c r="C40" s="26" t="n"/>
      <c r="D40" s="27" t="n"/>
      <c r="E40" s="26" t="n"/>
      <c r="F40" s="27" t="n"/>
      <c r="G40" s="24" t="n"/>
      <c r="H40" s="13">
        <f>C40*E40</f>
        <v/>
      </c>
    </row>
    <row r="41" ht="22" customHeight="1">
      <c r="A41" s="10" t="n">
        <v>19</v>
      </c>
      <c r="B41" s="23" t="n"/>
      <c r="C41" s="26" t="n"/>
      <c r="D41" s="27" t="n"/>
      <c r="E41" s="26" t="n"/>
      <c r="F41" s="27" t="n"/>
      <c r="G41" s="24" t="n"/>
      <c r="H41" s="13">
        <f>C41*E41</f>
        <v/>
      </c>
    </row>
    <row r="42" ht="22" customHeight="1">
      <c r="A42" s="10" t="n">
        <v>20</v>
      </c>
      <c r="B42" s="23" t="n"/>
      <c r="C42" s="26" t="n"/>
      <c r="D42" s="27" t="n"/>
      <c r="E42" s="26" t="n"/>
      <c r="F42" s="27" t="n"/>
      <c r="G42" s="24" t="n"/>
      <c r="H42" s="13">
        <f>C42*E42</f>
        <v/>
      </c>
    </row>
    <row r="43"/>
    <row r="44" ht="22" customHeight="1">
      <c r="A44" s="14" t="inlineStr">
        <is>
          <t>黄色のセル＝入力欄　／　薄い青のセル＝自動計算（編集しない）</t>
        </is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autoFilter ref="A22:H44"/>
  <mergeCells count="21">
    <mergeCell ref="B16:C16"/>
    <mergeCell ref="B7:C7"/>
    <mergeCell ref="B3:C3"/>
    <mergeCell ref="B18:C18"/>
    <mergeCell ref="B12:C12"/>
    <mergeCell ref="B2:C2"/>
    <mergeCell ref="B11:C11"/>
    <mergeCell ref="D12:F12"/>
    <mergeCell ref="B14:C14"/>
    <mergeCell ref="B17:C17"/>
    <mergeCell ref="D8:F8"/>
    <mergeCell ref="B1:C1"/>
    <mergeCell ref="B8:C8"/>
    <mergeCell ref="B13:C13"/>
    <mergeCell ref="B19:C19"/>
    <mergeCell ref="B10:C10"/>
    <mergeCell ref="B9:C9"/>
    <mergeCell ref="B6:C6"/>
    <mergeCell ref="B15:C15"/>
    <mergeCell ref="B5:C5"/>
    <mergeCell ref="B4:C4"/>
  </mergeCells>
  <conditionalFormatting sqref="E23:E44">
    <cfRule type="cellIs" priority="1" operator="lessThan" dxfId="0">
      <formula>0</formula>
    </cfRule>
  </conditionalFormatting>
  <conditionalFormatting sqref="H23:H44">
    <cfRule type="cellIs" priority="2" operator="lessThan" dxfId="0">
      <formula>0</formula>
    </cfRule>
  </conditionalFormatting>
  <dataValidations count="14">
    <dataValidation sqref="B1" showDropDown="0" showInputMessage="0" showErrorMessage="0" allowBlank="0" type="list">
      <formula1>"発注書,注文請書"</formula1>
    </dataValidation>
    <dataValidation sqref="B15" showDropDown="0" showInputMessage="0" showErrorMessage="0" allowBlank="1" type="list">
      <formula1>"月末締め翌月末払い,月末締め翌々月末払い,納品後30日以内に振込,前払い,着手金50%＋検収後50%,都度払い"</formula1>
    </dataValidation>
    <dataValidation sqref="B17" showDropDown="0" showInputMessage="0" showErrorMessage="0" allowBlank="0" type="list">
      <formula1>"する,しない"</formula1>
    </dataValidation>
    <dataValidation sqref="D23:D42" showDropDown="0" showInputMessage="0" showErrorMessage="0" allowBlank="1" type="list">
      <formula1>"式,個,台,件,点,回,時間,人日,か月,セット,部,枚"</formula1>
    </dataValidation>
    <dataValidation sqref="F23:F42" showDropDown="0" showInputMessage="0" showErrorMessage="0" allowBlank="1" type="list">
      <formula1>"10%（標準）,8%（軽減）"</formula1>
    </dataValidation>
    <dataValidation sqref="B23:B44" showDropDown="0" showInputMessage="1" showErrorMessage="0" allowBlank="1" promptTitle="内容" prompt="あとで見て分かるように短く書きます"/>
    <dataValidation sqref="C23:C44" showDropDown="0" showInputMessage="1" showErrorMessage="0" allowBlank="1" promptTitle="数量" prompt="数字だけを入力します"/>
    <dataValidation sqref="E23:E44" showDropDown="0" showInputMessage="1" showErrorMessage="0" allowBlank="1" promptTitle="金額" prompt="数字だけを入力します。カンマは自動で付きます"/>
    <dataValidation sqref="F23:F44" showDropDown="0" showInputMessage="1" showErrorMessage="0" allowBlank="1" promptTitle="分類" prompt="右の▼から選びます。一覧は「集計」シートで増やせます"/>
    <dataValidation sqref="B3" showDropDown="0" showInputMessage="1" showErrorMessage="0" allowBlank="1" promptTitle="日付" prompt="2026/9/1 のように入力します。カレンダーの日付として扱われます"/>
    <dataValidation sqref="B7" showDropDown="0" showInputMessage="1" showErrorMessage="0" allowBlank="1" promptTitle="内容" prompt="あとで見て分かるように短く書きます"/>
    <dataValidation sqref="B9" showDropDown="0" showInputMessage="1" showErrorMessage="0" allowBlank="1" promptTitle="内容" prompt="あとで見て分かるように短く書きます"/>
    <dataValidation sqref="B18" showDropDown="0" showInputMessage="1" showErrorMessage="0" allowBlank="1" promptTitle="金額" prompt="数字だけを入力します。カンマは自動で付きます"/>
    <dataValidation sqref="B19" showDropDown="0" showInputMessage="1" showErrorMessage="0" allowBlank="1" promptTitle="内容" prompt="あとで見て分かるように短く書きます"/>
  </dataValidations>
  <printOptions horizontalCentered="1"/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E73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2" customWidth="1" min="4" max="4"/>
    <col width="8" customWidth="1" min="5" max="5"/>
    <col width="2" customWidth="1" min="6" max="6"/>
  </cols>
  <sheetData>
    <row r="1" ht="30" customHeight="1">
      <c r="A1" s="15" t="inlineStr">
        <is>
          <t>発注書・注文請書（消費税・源泉徴収まで自動計算）</t>
        </is>
      </c>
    </row>
    <row r="2"/>
    <row r="3" ht="26" customHeight="1">
      <c r="A3" s="16" t="inlineStr">
        <is>
          <t>金額サマリー（入力するだけで自動）</t>
        </is>
      </c>
      <c r="B3" s="16" t="n"/>
    </row>
    <row r="4" ht="22" customHeight="1">
      <c r="A4" s="17" t="inlineStr">
        <is>
          <t>明細の件数（件）</t>
        </is>
      </c>
      <c r="B4" s="18">
        <f>COUNTA(入力する!$B$23:$B$42)</f>
        <v/>
      </c>
    </row>
    <row r="5" ht="22" customHeight="1">
      <c r="A5" s="17" t="inlineStr">
        <is>
          <t>小計（税抜）</t>
        </is>
      </c>
      <c r="B5" s="18">
        <f>SUM(入力する!$H$23:$H$42)</f>
        <v/>
      </c>
    </row>
    <row r="6" ht="22" customHeight="1">
      <c r="A6" s="17" t="inlineStr">
        <is>
          <t>値引き（税抜）</t>
        </is>
      </c>
      <c r="B6" s="18">
        <f>入力する!B18</f>
        <v/>
      </c>
    </row>
    <row r="7" ht="22" customHeight="1">
      <c r="A7" s="17" t="inlineStr">
        <is>
          <t>値引き後の小計（税抜）</t>
        </is>
      </c>
      <c r="B7" s="18">
        <f>B5-B6</f>
        <v/>
      </c>
    </row>
    <row r="8" ht="22" customHeight="1">
      <c r="A8" s="17" t="inlineStr">
        <is>
          <t>うち 10%対象（税抜）</t>
        </is>
      </c>
      <c r="B8" s="18">
        <f>IF($B$5=0,0,ROUND(SUMIF(入力する!$F$23:$F$42,"10%（標準）",入力する!$H$23:$H$42)*$B$7/$B$5,0))</f>
        <v/>
      </c>
    </row>
    <row r="9" ht="22" customHeight="1">
      <c r="A9" s="17" t="inlineStr">
        <is>
          <t>うち 8%対象・軽減（税抜）</t>
        </is>
      </c>
      <c r="B9" s="18">
        <f>IF($B$5=0,0,ROUND(SUMIF(入力する!$F$23:$F$42,"8%（軽減）",入力する!$H$23:$H$42)*$B$7/$B$5,0))</f>
        <v/>
      </c>
    </row>
    <row r="10" ht="22" customHeight="1">
      <c r="A10" s="17" t="inlineStr">
        <is>
          <t>消費税（10%分）</t>
        </is>
      </c>
      <c r="B10" s="18">
        <f>ROUND(B8*0.1,0)</f>
        <v/>
      </c>
    </row>
    <row r="11" ht="22" customHeight="1">
      <c r="A11" s="17" t="inlineStr">
        <is>
          <t>消費税（8%分）</t>
        </is>
      </c>
      <c r="B11" s="18">
        <f>ROUND(B9*0.08,0)</f>
        <v/>
      </c>
    </row>
    <row r="12" ht="22" customHeight="1">
      <c r="A12" s="17" t="inlineStr">
        <is>
          <t>消費税 合計</t>
        </is>
      </c>
      <c r="B12" s="18">
        <f>B10+B11</f>
        <v/>
      </c>
    </row>
    <row r="13" ht="22" customHeight="1">
      <c r="A13" s="1" t="inlineStr">
        <is>
          <t>合計（税込）</t>
        </is>
      </c>
      <c r="B13" s="19">
        <f>B7+B12</f>
        <v/>
      </c>
    </row>
    <row r="14" ht="22" customHeight="1">
      <c r="A14" s="17" t="inlineStr">
        <is>
          <t>源泉徴収税（10.21%）</t>
        </is>
      </c>
      <c r="B14" s="18">
        <f>IF(入力する!$B$17&lt;&gt;"する",0,IF(B7&lt;=1000000,ROUNDDOWN(B7*0.1021,0),ROUNDDOWN(1000000*0.1021+(B7-1000000)*0.2042,0)))</f>
        <v/>
      </c>
    </row>
    <row r="15" ht="22" customHeight="1">
      <c r="A15" s="1" t="inlineStr">
        <is>
          <t>お支払金額（税込−源泉）</t>
        </is>
      </c>
      <c r="B15" s="19">
        <f>B13-B14</f>
        <v/>
      </c>
    </row>
    <row r="16"/>
    <row r="17" ht="26" customHeight="1">
      <c r="A17" s="16" t="inlineStr">
        <is>
          <t>書類チェック（空欄と形式の確認）</t>
        </is>
      </c>
      <c r="B17" s="16" t="n"/>
      <c r="C17" s="16" t="n"/>
      <c r="D17" s="16" t="n"/>
    </row>
    <row r="18" ht="22" customHeight="1">
      <c r="A18" s="17" t="inlineStr">
        <is>
          <t>書類番号</t>
        </is>
      </c>
      <c r="B18" s="5">
        <f>IF(入力する!B2="","未入力です","OK")</f>
        <v/>
      </c>
      <c r="C18" s="6" t="n"/>
      <c r="D18" s="3" t="n"/>
    </row>
    <row r="19" ht="22" customHeight="1">
      <c r="A19" s="17" t="inlineStr">
        <is>
          <t>発行日</t>
        </is>
      </c>
      <c r="B19" s="5">
        <f>IF(入力する!B3="","未入力です","OK")</f>
        <v/>
      </c>
      <c r="C19" s="6" t="n"/>
      <c r="D19" s="3" t="n"/>
    </row>
    <row r="20" ht="22" customHeight="1">
      <c r="A20" s="17" t="inlineStr">
        <is>
          <t>受注者（相手先）名</t>
        </is>
      </c>
      <c r="B20" s="5">
        <f>IF(入力する!B9="","未入力です","OK")</f>
        <v/>
      </c>
      <c r="C20" s="6" t="n"/>
      <c r="D20" s="3" t="n"/>
    </row>
    <row r="21" ht="22" customHeight="1">
      <c r="A21" s="17" t="inlineStr">
        <is>
          <t>納期（全体）</t>
        </is>
      </c>
      <c r="B21" s="5">
        <f>IF(入力する!B14="","未入力です","OK")</f>
        <v/>
      </c>
      <c r="C21" s="6" t="n"/>
      <c r="D21" s="3" t="n"/>
    </row>
    <row r="22" ht="22" customHeight="1">
      <c r="A22" s="17" t="inlineStr">
        <is>
          <t>支払期日</t>
        </is>
      </c>
      <c r="B22" s="5">
        <f>IF(入力する!B16="","未入力です","OK")</f>
        <v/>
      </c>
      <c r="C22" s="6" t="n"/>
      <c r="D22" s="3" t="n"/>
    </row>
    <row r="23" ht="22" customHeight="1">
      <c r="A23" s="17" t="inlineStr">
        <is>
          <t>受注者のインボイス登録番号</t>
        </is>
      </c>
      <c r="B23" s="5">
        <f>IF(入力する!B12="","未入力です",IF(AND(LEFT(入力する!B12,1)="T",LEN(入力する!B12)=14,ISNUMBER(VALUE(MID(入力する!B12,2,13)))),"OK（T＋数字13桁）","形式を確認（T＋数字13桁）"))</f>
        <v/>
      </c>
      <c r="C23" s="6" t="n"/>
      <c r="D23" s="3" t="n"/>
    </row>
    <row r="24" ht="22" customHeight="1">
      <c r="A24" s="17" t="inlineStr">
        <is>
          <t>明細の入力</t>
        </is>
      </c>
      <c r="B24" s="5">
        <f>IF($B$4=0,"明細が未入力です","OK")</f>
        <v/>
      </c>
      <c r="C24" s="6" t="n"/>
      <c r="D24" s="3" t="n"/>
    </row>
    <row r="25" ht="22" customHeight="1">
      <c r="A25" s="17" t="inlineStr">
        <is>
          <t>税区分の設定</t>
        </is>
      </c>
      <c r="B25" s="5">
        <f>IF(ABS($B$8+$B$9-$B$7)&lt;=1,"OK","税区分が空の行があります")</f>
        <v/>
      </c>
      <c r="C25" s="6" t="n"/>
      <c r="D25" s="3" t="n"/>
    </row>
    <row r="26"/>
    <row r="27" ht="26" customHeight="1">
      <c r="A27" s="16" t="inlineStr">
        <is>
          <t>税区分べつの内訳</t>
        </is>
      </c>
      <c r="B27" s="16" t="n"/>
      <c r="C27" s="16" t="n"/>
      <c r="D27" s="16" t="n"/>
    </row>
    <row r="28" ht="26" customHeight="1">
      <c r="A28" s="9" t="inlineStr">
        <is>
          <t>区分</t>
        </is>
      </c>
      <c r="B28" s="9" t="inlineStr">
        <is>
          <t>件数</t>
        </is>
      </c>
      <c r="C28" s="9" t="inlineStr">
        <is>
          <t>金額（税抜）</t>
        </is>
      </c>
      <c r="D28" s="9" t="inlineStr">
        <is>
          <t>構成比</t>
        </is>
      </c>
    </row>
    <row r="29" ht="22" customHeight="1">
      <c r="A29" s="17" t="inlineStr">
        <is>
          <t>10%（標準）</t>
        </is>
      </c>
      <c r="B29" s="20">
        <f>COUNTIF(入力する!$F$23:$F$42,"10%（標準）")</f>
        <v/>
      </c>
      <c r="C29" s="21">
        <f>SUMIF(入力する!$F$23:$F$42,"10%（標準）",入力する!$H$23:$H$42)</f>
        <v/>
      </c>
      <c r="D29" s="22">
        <f>IF($B$5=0,0,C29/$B$5)</f>
        <v/>
      </c>
    </row>
    <row r="30" ht="22" customHeight="1">
      <c r="A30" s="17" t="inlineStr">
        <is>
          <t>8%（軽減）</t>
        </is>
      </c>
      <c r="B30" s="20">
        <f>COUNTIF(入力する!$F$23:$F$42,"8%（軽減）")</f>
        <v/>
      </c>
      <c r="C30" s="21">
        <f>SUMIF(入力する!$F$23:$F$42,"8%（軽減）",入力する!$H$23:$H$42)</f>
        <v/>
      </c>
      <c r="D30" s="22">
        <f>IF($B$5=0,0,C30/$B$5)</f>
        <v/>
      </c>
    </row>
    <row r="31"/>
    <row r="32" ht="26" customHeight="1">
      <c r="A32" s="16" t="inlineStr">
        <is>
          <t>収入印紙のめやす（注文請書のとき）</t>
        </is>
      </c>
      <c r="B32" s="16" t="n"/>
      <c r="C32" s="16" t="n"/>
      <c r="D32" s="16" t="n"/>
    </row>
    <row r="33" ht="22" customHeight="1">
      <c r="A33" s="17" t="inlineStr">
        <is>
          <t>記載金額（税抜）</t>
        </is>
      </c>
      <c r="B33" s="18">
        <f>B7</f>
        <v/>
      </c>
    </row>
    <row r="34" ht="22" customHeight="1">
      <c r="A34" s="17" t="inlineStr">
        <is>
          <t>印紙税額のめやす（円）</t>
        </is>
      </c>
      <c r="B34" s="5">
        <f>IF(入力する!$B$1&lt;&gt;"注文請書","発注書は課税文書ではありません",IF(B33&lt;10000,"非課税",IF(B33&lt;=1000000,200,IF(B33&lt;=2000000,400,IF(B33&lt;=3000000,1000,IF(B33&lt;=5000000,2000,IF(B33&lt;=10000000,10000,IF(B33&lt;=50000000,20000,"国税庁の一覧表で確認"))))))))</f>
        <v/>
      </c>
      <c r="C34" s="6" t="n"/>
      <c r="D34" s="3" t="n"/>
    </row>
    <row r="35" ht="22" customHeight="1">
      <c r="A35" s="14" t="inlineStr">
        <is>
          <t>※請負契約（第2号文書）の本則税率をもとにした目安です。最終確認は国税庁の印紙税額一覧表でお願いします。</t>
        </is>
      </c>
    </row>
    <row r="36"/>
    <row r="37" ht="26" customHeight="1">
      <c r="A37" s="16" t="inlineStr">
        <is>
          <t>品目べつの内訳（構成比・順位つき）</t>
        </is>
      </c>
      <c r="B37" s="16" t="n"/>
      <c r="C37" s="16" t="n"/>
      <c r="D37" s="16" t="n"/>
      <c r="E37" s="16" t="n"/>
    </row>
    <row r="38" ht="26" customHeight="1">
      <c r="A38" s="9" t="inlineStr">
        <is>
          <t>品目・内容</t>
        </is>
      </c>
      <c r="B38" s="9" t="inlineStr">
        <is>
          <t>納品予定月</t>
        </is>
      </c>
      <c r="C38" s="9" t="inlineStr">
        <is>
          <t>金額（税抜）</t>
        </is>
      </c>
      <c r="D38" s="9" t="inlineStr">
        <is>
          <t>構成比</t>
        </is>
      </c>
      <c r="E38" s="9" t="inlineStr">
        <is>
          <t>順位</t>
        </is>
      </c>
    </row>
    <row r="39" ht="22" customHeight="1">
      <c r="A39" s="17">
        <f>IF(入力する!B23="","",入力する!B23)</f>
        <v/>
      </c>
      <c r="B39" s="10">
        <f>IF(入力する!G23="","",TEXT(入力する!G23,"yyyy年m月"))</f>
        <v/>
      </c>
      <c r="C39" s="21">
        <f>入力する!H23</f>
        <v/>
      </c>
      <c r="D39" s="22">
        <f>IF($B$5=0,0,C39/$B$5)</f>
        <v/>
      </c>
      <c r="E39" s="10">
        <f>IF(C39=0,"",RANK(C39,$C$39:$C$58))</f>
        <v/>
      </c>
    </row>
    <row r="40" ht="22" customHeight="1">
      <c r="A40" s="17">
        <f>IF(入力する!B24="","",入力する!B24)</f>
        <v/>
      </c>
      <c r="B40" s="10">
        <f>IF(入力する!G24="","",TEXT(入力する!G24,"yyyy年m月"))</f>
        <v/>
      </c>
      <c r="C40" s="21">
        <f>入力する!H24</f>
        <v/>
      </c>
      <c r="D40" s="22">
        <f>IF($B$5=0,0,C40/$B$5)</f>
        <v/>
      </c>
      <c r="E40" s="10">
        <f>IF(C40=0,"",RANK(C40,$C$39:$C$58))</f>
        <v/>
      </c>
    </row>
    <row r="41" ht="22" customHeight="1">
      <c r="A41" s="17">
        <f>IF(入力する!B25="","",入力する!B25)</f>
        <v/>
      </c>
      <c r="B41" s="10">
        <f>IF(入力する!G25="","",TEXT(入力する!G25,"yyyy年m月"))</f>
        <v/>
      </c>
      <c r="C41" s="21">
        <f>入力する!H25</f>
        <v/>
      </c>
      <c r="D41" s="22">
        <f>IF($B$5=0,0,C41/$B$5)</f>
        <v/>
      </c>
      <c r="E41" s="10">
        <f>IF(C41=0,"",RANK(C41,$C$39:$C$58))</f>
        <v/>
      </c>
    </row>
    <row r="42" ht="22" customHeight="1">
      <c r="A42" s="17">
        <f>IF(入力する!B26="","",入力する!B26)</f>
        <v/>
      </c>
      <c r="B42" s="10">
        <f>IF(入力する!G26="","",TEXT(入力する!G26,"yyyy年m月"))</f>
        <v/>
      </c>
      <c r="C42" s="21">
        <f>入力する!H26</f>
        <v/>
      </c>
      <c r="D42" s="22">
        <f>IF($B$5=0,0,C42/$B$5)</f>
        <v/>
      </c>
      <c r="E42" s="10">
        <f>IF(C42=0,"",RANK(C42,$C$39:$C$58))</f>
        <v/>
      </c>
    </row>
    <row r="43" ht="22" customHeight="1">
      <c r="A43" s="17">
        <f>IF(入力する!B27="","",入力する!B27)</f>
        <v/>
      </c>
      <c r="B43" s="10">
        <f>IF(入力する!G27="","",TEXT(入力する!G27,"yyyy年m月"))</f>
        <v/>
      </c>
      <c r="C43" s="21">
        <f>入力する!H27</f>
        <v/>
      </c>
      <c r="D43" s="22">
        <f>IF($B$5=0,0,C43/$B$5)</f>
        <v/>
      </c>
      <c r="E43" s="10">
        <f>IF(C43=0,"",RANK(C43,$C$39:$C$58))</f>
        <v/>
      </c>
    </row>
    <row r="44" ht="22" customHeight="1">
      <c r="A44" s="17">
        <f>IF(入力する!B28="","",入力する!B28)</f>
        <v/>
      </c>
      <c r="B44" s="10">
        <f>IF(入力する!G28="","",TEXT(入力する!G28,"yyyy年m月"))</f>
        <v/>
      </c>
      <c r="C44" s="21">
        <f>入力する!H28</f>
        <v/>
      </c>
      <c r="D44" s="22">
        <f>IF($B$5=0,0,C44/$B$5)</f>
        <v/>
      </c>
      <c r="E44" s="10">
        <f>IF(C44=0,"",RANK(C44,$C$39:$C$58))</f>
        <v/>
      </c>
    </row>
    <row r="45" ht="22" customHeight="1">
      <c r="A45" s="17">
        <f>IF(入力する!B29="","",入力する!B29)</f>
        <v/>
      </c>
      <c r="B45" s="10">
        <f>IF(入力する!G29="","",TEXT(入力する!G29,"yyyy年m月"))</f>
        <v/>
      </c>
      <c r="C45" s="21">
        <f>入力する!H29</f>
        <v/>
      </c>
      <c r="D45" s="22">
        <f>IF($B$5=0,0,C45/$B$5)</f>
        <v/>
      </c>
      <c r="E45" s="10">
        <f>IF(C45=0,"",RANK(C45,$C$39:$C$58))</f>
        <v/>
      </c>
    </row>
    <row r="46" ht="22" customHeight="1">
      <c r="A46" s="17">
        <f>IF(入力する!B30="","",入力する!B30)</f>
        <v/>
      </c>
      <c r="B46" s="10">
        <f>IF(入力する!G30="","",TEXT(入力する!G30,"yyyy年m月"))</f>
        <v/>
      </c>
      <c r="C46" s="21">
        <f>入力する!H30</f>
        <v/>
      </c>
      <c r="D46" s="22">
        <f>IF($B$5=0,0,C46/$B$5)</f>
        <v/>
      </c>
      <c r="E46" s="10">
        <f>IF(C46=0,"",RANK(C46,$C$39:$C$58))</f>
        <v/>
      </c>
    </row>
    <row r="47" ht="22" customHeight="1">
      <c r="A47" s="17">
        <f>IF(入力する!B31="","",入力する!B31)</f>
        <v/>
      </c>
      <c r="B47" s="10">
        <f>IF(入力する!G31="","",TEXT(入力する!G31,"yyyy年m月"))</f>
        <v/>
      </c>
      <c r="C47" s="21">
        <f>入力する!H31</f>
        <v/>
      </c>
      <c r="D47" s="22">
        <f>IF($B$5=0,0,C47/$B$5)</f>
        <v/>
      </c>
      <c r="E47" s="10">
        <f>IF(C47=0,"",RANK(C47,$C$39:$C$58))</f>
        <v/>
      </c>
    </row>
    <row r="48" ht="22" customHeight="1">
      <c r="A48" s="17">
        <f>IF(入力する!B32="","",入力する!B32)</f>
        <v/>
      </c>
      <c r="B48" s="10">
        <f>IF(入力する!G32="","",TEXT(入力する!G32,"yyyy年m月"))</f>
        <v/>
      </c>
      <c r="C48" s="21">
        <f>入力する!H32</f>
        <v/>
      </c>
      <c r="D48" s="22">
        <f>IF($B$5=0,0,C48/$B$5)</f>
        <v/>
      </c>
      <c r="E48" s="10">
        <f>IF(C48=0,"",RANK(C48,$C$39:$C$58))</f>
        <v/>
      </c>
    </row>
    <row r="49" ht="22" customHeight="1">
      <c r="A49" s="17">
        <f>IF(入力する!B33="","",入力する!B33)</f>
        <v/>
      </c>
      <c r="B49" s="10">
        <f>IF(入力する!G33="","",TEXT(入力する!G33,"yyyy年m月"))</f>
        <v/>
      </c>
      <c r="C49" s="21">
        <f>入力する!H33</f>
        <v/>
      </c>
      <c r="D49" s="22">
        <f>IF($B$5=0,0,C49/$B$5)</f>
        <v/>
      </c>
      <c r="E49" s="10">
        <f>IF(C49=0,"",RANK(C49,$C$39:$C$58))</f>
        <v/>
      </c>
    </row>
    <row r="50" ht="22" customHeight="1">
      <c r="A50" s="17">
        <f>IF(入力する!B34="","",入力する!B34)</f>
        <v/>
      </c>
      <c r="B50" s="10">
        <f>IF(入力する!G34="","",TEXT(入力する!G34,"yyyy年m月"))</f>
        <v/>
      </c>
      <c r="C50" s="21">
        <f>入力する!H34</f>
        <v/>
      </c>
      <c r="D50" s="22">
        <f>IF($B$5=0,0,C50/$B$5)</f>
        <v/>
      </c>
      <c r="E50" s="10">
        <f>IF(C50=0,"",RANK(C50,$C$39:$C$58))</f>
        <v/>
      </c>
    </row>
    <row r="51" ht="22" customHeight="1">
      <c r="A51" s="17">
        <f>IF(入力する!B35="","",入力する!B35)</f>
        <v/>
      </c>
      <c r="B51" s="10">
        <f>IF(入力する!G35="","",TEXT(入力する!G35,"yyyy年m月"))</f>
        <v/>
      </c>
      <c r="C51" s="21">
        <f>入力する!H35</f>
        <v/>
      </c>
      <c r="D51" s="22">
        <f>IF($B$5=0,0,C51/$B$5)</f>
        <v/>
      </c>
      <c r="E51" s="10">
        <f>IF(C51=0,"",RANK(C51,$C$39:$C$58))</f>
        <v/>
      </c>
    </row>
    <row r="52" ht="22" customHeight="1">
      <c r="A52" s="17">
        <f>IF(入力する!B36="","",入力する!B36)</f>
        <v/>
      </c>
      <c r="B52" s="10">
        <f>IF(入力する!G36="","",TEXT(入力する!G36,"yyyy年m月"))</f>
        <v/>
      </c>
      <c r="C52" s="21">
        <f>入力する!H36</f>
        <v/>
      </c>
      <c r="D52" s="22">
        <f>IF($B$5=0,0,C52/$B$5)</f>
        <v/>
      </c>
      <c r="E52" s="10">
        <f>IF(C52=0,"",RANK(C52,$C$39:$C$58))</f>
        <v/>
      </c>
    </row>
    <row r="53" ht="22" customHeight="1">
      <c r="A53" s="17">
        <f>IF(入力する!B37="","",入力する!B37)</f>
        <v/>
      </c>
      <c r="B53" s="10">
        <f>IF(入力する!G37="","",TEXT(入力する!G37,"yyyy年m月"))</f>
        <v/>
      </c>
      <c r="C53" s="21">
        <f>入力する!H37</f>
        <v/>
      </c>
      <c r="D53" s="22">
        <f>IF($B$5=0,0,C53/$B$5)</f>
        <v/>
      </c>
      <c r="E53" s="10">
        <f>IF(C53=0,"",RANK(C53,$C$39:$C$58))</f>
        <v/>
      </c>
    </row>
    <row r="54" ht="22" customHeight="1">
      <c r="A54" s="17">
        <f>IF(入力する!B38="","",入力する!B38)</f>
        <v/>
      </c>
      <c r="B54" s="10">
        <f>IF(入力する!G38="","",TEXT(入力する!G38,"yyyy年m月"))</f>
        <v/>
      </c>
      <c r="C54" s="21">
        <f>入力する!H38</f>
        <v/>
      </c>
      <c r="D54" s="22">
        <f>IF($B$5=0,0,C54/$B$5)</f>
        <v/>
      </c>
      <c r="E54" s="10">
        <f>IF(C54=0,"",RANK(C54,$C$39:$C$58))</f>
        <v/>
      </c>
    </row>
    <row r="55" ht="22" customHeight="1">
      <c r="A55" s="17">
        <f>IF(入力する!B39="","",入力する!B39)</f>
        <v/>
      </c>
      <c r="B55" s="10">
        <f>IF(入力する!G39="","",TEXT(入力する!G39,"yyyy年m月"))</f>
        <v/>
      </c>
      <c r="C55" s="21">
        <f>入力する!H39</f>
        <v/>
      </c>
      <c r="D55" s="22">
        <f>IF($B$5=0,0,C55/$B$5)</f>
        <v/>
      </c>
      <c r="E55" s="10">
        <f>IF(C55=0,"",RANK(C55,$C$39:$C$58))</f>
        <v/>
      </c>
    </row>
    <row r="56" ht="22" customHeight="1">
      <c r="A56" s="17">
        <f>IF(入力する!B40="","",入力する!B40)</f>
        <v/>
      </c>
      <c r="B56" s="10">
        <f>IF(入力する!G40="","",TEXT(入力する!G40,"yyyy年m月"))</f>
        <v/>
      </c>
      <c r="C56" s="21">
        <f>入力する!H40</f>
        <v/>
      </c>
      <c r="D56" s="22">
        <f>IF($B$5=0,0,C56/$B$5)</f>
        <v/>
      </c>
      <c r="E56" s="10">
        <f>IF(C56=0,"",RANK(C56,$C$39:$C$58))</f>
        <v/>
      </c>
    </row>
    <row r="57" ht="22" customHeight="1">
      <c r="A57" s="17">
        <f>IF(入力する!B41="","",入力する!B41)</f>
        <v/>
      </c>
      <c r="B57" s="10">
        <f>IF(入力する!G41="","",TEXT(入力する!G41,"yyyy年m月"))</f>
        <v/>
      </c>
      <c r="C57" s="21">
        <f>入力する!H41</f>
        <v/>
      </c>
      <c r="D57" s="22">
        <f>IF($B$5=0,0,C57/$B$5)</f>
        <v/>
      </c>
      <c r="E57" s="10">
        <f>IF(C57=0,"",RANK(C57,$C$39:$C$58))</f>
        <v/>
      </c>
    </row>
    <row r="58" ht="22" customHeight="1">
      <c r="A58" s="17">
        <f>IF(入力する!B42="","",入力する!B42)</f>
        <v/>
      </c>
      <c r="B58" s="10">
        <f>IF(入力する!G42="","",TEXT(入力する!G42,"yyyy年m月"))</f>
        <v/>
      </c>
      <c r="C58" s="21">
        <f>入力する!H42</f>
        <v/>
      </c>
      <c r="D58" s="22">
        <f>IF($B$5=0,0,C58/$B$5)</f>
        <v/>
      </c>
      <c r="E58" s="10">
        <f>IF(C58=0,"",RANK(C58,$C$39:$C$58))</f>
        <v/>
      </c>
    </row>
    <row r="59"/>
    <row r="60" ht="26" customHeight="1">
      <c r="A60" s="16" t="inlineStr">
        <is>
          <t>納品予定の月べつ小計（推移）</t>
        </is>
      </c>
      <c r="B60" s="16" t="n"/>
      <c r="C60" s="16" t="n"/>
    </row>
    <row r="61" ht="26" customHeight="1">
      <c r="A61" s="9" t="inlineStr">
        <is>
          <t>月</t>
        </is>
      </c>
      <c r="B61" s="9" t="inlineStr">
        <is>
          <t>金額（税抜）</t>
        </is>
      </c>
      <c r="C61" s="9" t="inlineStr">
        <is>
          <t>件数</t>
        </is>
      </c>
    </row>
    <row r="62" ht="22" customHeight="1">
      <c r="A62" s="10">
        <f>IF(入力する!$B$3="","",TEXT(DATE(YEAR(入力する!$B$3),1,1),"yyyy年m月"))</f>
        <v/>
      </c>
      <c r="B62" s="21">
        <f>IF(A62="",0,SUMIF($B$39:$B$58,A62,$C$39:$C$58))</f>
        <v/>
      </c>
      <c r="C62" s="21">
        <f>IF(A62="",0,COUNTIF($B$39:$B$58,A62))</f>
        <v/>
      </c>
    </row>
    <row r="63" ht="22" customHeight="1">
      <c r="A63" s="10">
        <f>IF(入力する!$B$3="","",TEXT(DATE(YEAR(入力する!$B$3),2,1),"yyyy年m月"))</f>
        <v/>
      </c>
      <c r="B63" s="21">
        <f>IF(A63="",0,SUMIF($B$39:$B$58,A63,$C$39:$C$58))</f>
        <v/>
      </c>
      <c r="C63" s="21">
        <f>IF(A63="",0,COUNTIF($B$39:$B$58,A63))</f>
        <v/>
      </c>
    </row>
    <row r="64" ht="22" customHeight="1">
      <c r="A64" s="10">
        <f>IF(入力する!$B$3="","",TEXT(DATE(YEAR(入力する!$B$3),3,1),"yyyy年m月"))</f>
        <v/>
      </c>
      <c r="B64" s="21">
        <f>IF(A64="",0,SUMIF($B$39:$B$58,A64,$C$39:$C$58))</f>
        <v/>
      </c>
      <c r="C64" s="21">
        <f>IF(A64="",0,COUNTIF($B$39:$B$58,A64))</f>
        <v/>
      </c>
    </row>
    <row r="65" ht="22" customHeight="1">
      <c r="A65" s="10">
        <f>IF(入力する!$B$3="","",TEXT(DATE(YEAR(入力する!$B$3),4,1),"yyyy年m月"))</f>
        <v/>
      </c>
      <c r="B65" s="21">
        <f>IF(A65="",0,SUMIF($B$39:$B$58,A65,$C$39:$C$58))</f>
        <v/>
      </c>
      <c r="C65" s="21">
        <f>IF(A65="",0,COUNTIF($B$39:$B$58,A65))</f>
        <v/>
      </c>
    </row>
    <row r="66" ht="22" customHeight="1">
      <c r="A66" s="10">
        <f>IF(入力する!$B$3="","",TEXT(DATE(YEAR(入力する!$B$3),5,1),"yyyy年m月"))</f>
        <v/>
      </c>
      <c r="B66" s="21">
        <f>IF(A66="",0,SUMIF($B$39:$B$58,A66,$C$39:$C$58))</f>
        <v/>
      </c>
      <c r="C66" s="21">
        <f>IF(A66="",0,COUNTIF($B$39:$B$58,A66))</f>
        <v/>
      </c>
    </row>
    <row r="67" ht="22" customHeight="1">
      <c r="A67" s="10">
        <f>IF(入力する!$B$3="","",TEXT(DATE(YEAR(入力する!$B$3),6,1),"yyyy年m月"))</f>
        <v/>
      </c>
      <c r="B67" s="21">
        <f>IF(A67="",0,SUMIF($B$39:$B$58,A67,$C$39:$C$58))</f>
        <v/>
      </c>
      <c r="C67" s="21">
        <f>IF(A67="",0,COUNTIF($B$39:$B$58,A67))</f>
        <v/>
      </c>
    </row>
    <row r="68" ht="22" customHeight="1">
      <c r="A68" s="10">
        <f>IF(入力する!$B$3="","",TEXT(DATE(YEAR(入力する!$B$3),7,1),"yyyy年m月"))</f>
        <v/>
      </c>
      <c r="B68" s="21">
        <f>IF(A68="",0,SUMIF($B$39:$B$58,A68,$C$39:$C$58))</f>
        <v/>
      </c>
      <c r="C68" s="21">
        <f>IF(A68="",0,COUNTIF($B$39:$B$58,A68))</f>
        <v/>
      </c>
    </row>
    <row r="69" ht="22" customHeight="1">
      <c r="A69" s="10">
        <f>IF(入力する!$B$3="","",TEXT(DATE(YEAR(入力する!$B$3),8,1),"yyyy年m月"))</f>
        <v/>
      </c>
      <c r="B69" s="21">
        <f>IF(A69="",0,SUMIF($B$39:$B$58,A69,$C$39:$C$58))</f>
        <v/>
      </c>
      <c r="C69" s="21">
        <f>IF(A69="",0,COUNTIF($B$39:$B$58,A69))</f>
        <v/>
      </c>
    </row>
    <row r="70" ht="22" customHeight="1">
      <c r="A70" s="10">
        <f>IF(入力する!$B$3="","",TEXT(DATE(YEAR(入力する!$B$3),9,1),"yyyy年m月"))</f>
        <v/>
      </c>
      <c r="B70" s="21">
        <f>IF(A70="",0,SUMIF($B$39:$B$58,A70,$C$39:$C$58))</f>
        <v/>
      </c>
      <c r="C70" s="21">
        <f>IF(A70="",0,COUNTIF($B$39:$B$58,A70))</f>
        <v/>
      </c>
    </row>
    <row r="71" ht="22" customHeight="1">
      <c r="A71" s="10">
        <f>IF(入力する!$B$3="","",TEXT(DATE(YEAR(入力する!$B$3),10,1),"yyyy年m月"))</f>
        <v/>
      </c>
      <c r="B71" s="21">
        <f>IF(A71="",0,SUMIF($B$39:$B$58,A71,$C$39:$C$58))</f>
        <v/>
      </c>
      <c r="C71" s="21">
        <f>IF(A71="",0,COUNTIF($B$39:$B$58,A71))</f>
        <v/>
      </c>
    </row>
    <row r="72" ht="22" customHeight="1">
      <c r="A72" s="10">
        <f>IF(入力する!$B$3="","",TEXT(DATE(YEAR(入力する!$B$3),11,1),"yyyy年m月"))</f>
        <v/>
      </c>
      <c r="B72" s="21">
        <f>IF(A72="",0,SUMIF($B$39:$B$58,A72,$C$39:$C$58))</f>
        <v/>
      </c>
      <c r="C72" s="21">
        <f>IF(A72="",0,COUNTIF($B$39:$B$58,A72))</f>
        <v/>
      </c>
    </row>
    <row r="73" ht="22" customHeight="1">
      <c r="A73" s="10">
        <f>IF(入力する!$B$3="","",TEXT(DATE(YEAR(入力する!$B$3),12,1),"yyyy年m月"))</f>
        <v/>
      </c>
      <c r="B73" s="21">
        <f>IF(A73="",0,SUMIF($B$39:$B$58,A73,$C$39:$C$58))</f>
        <v/>
      </c>
      <c r="C73" s="21">
        <f>IF(A73="",0,COUNTIF($B$39:$B$58,A73))</f>
        <v/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mergeCells count="10">
    <mergeCell ref="B19:D19"/>
    <mergeCell ref="B34:D34"/>
    <mergeCell ref="B23:D23"/>
    <mergeCell ref="B22:D22"/>
    <mergeCell ref="B18:D18"/>
    <mergeCell ref="A1:E1"/>
    <mergeCell ref="B21:D21"/>
    <mergeCell ref="B25:D25"/>
    <mergeCell ref="B24:D24"/>
    <mergeCell ref="B20:D20"/>
  </mergeCells>
  <printOptions horizontalCentered="1"/>
  <pageMargins left="0.75" right="0.75" top="1" bottom="1" header="0.5" footer="0.5"/>
  <pageSetup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A6A6A6"/>
    <outlinePr summaryBelow="1" summaryRight="1"/>
    <pageSetUpPr fitToPage="1"/>
  </sheetPr>
  <dimension ref="A1:A27"/>
  <sheetViews>
    <sheetView showGridLines="0" tabSelected="0" workbookViewId="0">
      <selection activeCell="A1" sqref="A1"/>
    </sheetView>
  </sheetViews>
  <sheetFormatPr baseColWidth="8" defaultRowHeight="15"/>
  <cols>
    <col width="104" customWidth="1" min="1" max="1"/>
  </cols>
  <sheetData>
    <row r="1" ht="26" customHeight="1">
      <c r="A1" s="15" t="inlineStr">
        <is>
          <t>使い方と注意</t>
        </is>
      </c>
    </row>
    <row r="2" ht="22" customHeight="1">
      <c r="A2" s="14" t="inlineStr"/>
    </row>
    <row r="3" ht="22" customHeight="1">
      <c r="A3" s="14" t="inlineStr">
        <is>
          <t>1. 「入力する」シートの薄い黄色のセルにだけ入力してください。</t>
        </is>
      </c>
    </row>
    <row r="4" ht="22" customHeight="1">
      <c r="A4" s="14" t="inlineStr">
        <is>
          <t>2. B1の「書類の種類」で発注書と注文請書を切り替えられます（同じ内容を両方に使えます）。</t>
        </is>
      </c>
    </row>
    <row r="5" ht="22" customHeight="1">
      <c r="A5" s="14" t="inlineStr">
        <is>
          <t>3. 上のフォームに書類番号・発行日・件名・発注者と受注者の情報・納期・支払条件を入れます。</t>
        </is>
      </c>
    </row>
    <row r="6" ht="22" customHeight="1">
      <c r="A6" s="14" t="inlineStr">
        <is>
          <t>4. 日付は 2026/9/12 のように入力してください（表示は自動で整います）。</t>
        </is>
      </c>
    </row>
    <row r="7" ht="22" customHeight="1">
      <c r="A7" s="14" t="inlineStr">
        <is>
          <t>5. インボイス登録番号を入れると、右側に「T＋数字13桁」かどうかの判定が出ます。</t>
        </is>
      </c>
    </row>
    <row r="8" ht="22" customHeight="1">
      <c r="A8" s="14" t="inlineStr">
        <is>
          <t>6. 明細は23行目から20行あります。品目・数量・単位・単価・税区分・納品予定日を入れると、</t>
        </is>
      </c>
    </row>
    <row r="9" ht="22" customHeight="1">
      <c r="A9" s="14" t="inlineStr">
        <is>
          <t xml:space="preserve">   金額（数量×単価）が自動で計算されます。</t>
        </is>
      </c>
    </row>
    <row r="10" ht="22" customHeight="1">
      <c r="A10" s="14" t="inlineStr">
        <is>
          <t>7. 税区分はプルダウンで「10%（標準）」か「8%（軽減）」を選びます。空のままだと消費税に</t>
        </is>
      </c>
    </row>
    <row r="11" ht="22" customHeight="1">
      <c r="A11" s="14" t="inlineStr">
        <is>
          <t xml:space="preserve">   反映されないので、「集計を見る」シートの書類チェックで気づけるようにしています。</t>
        </is>
      </c>
    </row>
    <row r="12" ht="22" customHeight="1">
      <c r="A12" s="14" t="inlineStr">
        <is>
          <t>8. 源泉徴収の対象を「する」にすると、税抜の金額から10.21%（100万円を超える部分は20.42%）を</t>
        </is>
      </c>
    </row>
    <row r="13" ht="22" customHeight="1">
      <c r="A13" s="14" t="inlineStr">
        <is>
          <t xml:space="preserve">   差し引いた「お支払金額」が自動で出ます。</t>
        </is>
      </c>
    </row>
    <row r="14" ht="22" customHeight="1">
      <c r="A14" s="14" t="inlineStr">
        <is>
          <t>9. 源泉徴収が必要なのは、個人に支払う原稿料・デザイン料などの報酬です。法人への支払いは原則</t>
        </is>
      </c>
    </row>
    <row r="15" ht="22" customHeight="1">
      <c r="A15" s="14" t="inlineStr">
        <is>
          <t xml:space="preserve">   として対象外なので、迷うときは「しない」にしてください。</t>
        </is>
      </c>
    </row>
    <row r="16" ht="22" customHeight="1">
      <c r="A16" s="14" t="inlineStr">
        <is>
          <t>10. 「集計を見る」シートに、小計・消費税（10%と8%の内訳）・合計・源泉徴収税・お支払金額、</t>
        </is>
      </c>
    </row>
    <row r="17" ht="22" customHeight="1">
      <c r="A17" s="14" t="inlineStr">
        <is>
          <t xml:space="preserve">    書類チェック、品目べつの構成比と順位、納品予定の月べつ小計、グラフ2種が自動で出ます。</t>
        </is>
      </c>
    </row>
    <row r="18" ht="22" customHeight="1">
      <c r="A18" s="14" t="inlineStr">
        <is>
          <t>11. 月べつ小計は「発行日」の年の1月から12月で集計しています。</t>
        </is>
      </c>
    </row>
    <row r="19" ht="22" customHeight="1">
      <c r="A19" s="14" t="inlineStr">
        <is>
          <t>12. 「書類チェック」は空欄と番号の形式だけを見ています。金額の妥当性までは見ていません。</t>
        </is>
      </c>
    </row>
    <row r="20" ht="22" customHeight="1">
      <c r="A20" s="14" t="inlineStr">
        <is>
          <t>13. 収入印紙のめやすは請負契約（第2号文書）の本則税率をもとにした参考値です。実際の要否と</t>
        </is>
      </c>
    </row>
    <row r="21" ht="22" customHeight="1">
      <c r="A21" s="14" t="inlineStr">
        <is>
          <t xml:space="preserve">    金額は国税庁の印紙税額一覧表でご確認ください。</t>
        </is>
      </c>
    </row>
    <row r="22" ht="22" customHeight="1">
      <c r="A22" s="14" t="inlineStr">
        <is>
          <t>14. 消費税の端数処理は取引先との取り決めがある場合があります。このシートは四捨五入で計算して</t>
        </is>
      </c>
    </row>
    <row r="23" ht="22" customHeight="1">
      <c r="A23" s="14" t="inlineStr">
        <is>
          <t xml:space="preserve">    いるので、必要に応じて数式を直してください。</t>
        </is>
      </c>
    </row>
    <row r="24" ht="22" customHeight="1">
      <c r="A24" s="14" t="inlineStr">
        <is>
          <t>15. 薄い青のセルは自動計算です。数式を消さないよう注意してください。</t>
        </is>
      </c>
    </row>
    <row r="25" ht="22" customHeight="1">
      <c r="A25" s="14" t="inlineStr"/>
    </row>
    <row r="26" ht="22" customHeight="1">
      <c r="A26" s="14" t="inlineStr">
        <is>
          <t>このテンプレートは自由に使ってかまいません。改変・再配布も可です。</t>
        </is>
      </c>
    </row>
    <row r="27" ht="22" customHeight="1">
      <c r="A27" s="14" t="inlineStr">
        <is>
          <t>配布元: 副業ポートフォリオ https://satoru-log.jp</t>
        </is>
      </c>
    </row>
  </sheetData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2026-09-11T20:44:41Z</dcterms:created>
  <dcterms:modified xmlns:dcterms="http://purl.org/dc/terms/" xmlns:xsi="http://www.w3.org/2001/XMLSchema-instance" xsi:type="dcterms:W3CDTF">2026-09-11T20:44:41Z</dcterms:modified>
</cp:coreProperties>
</file>