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入力する" sheetId="1" state="visible" r:id="rId1"/>
    <sheet xmlns:r="http://schemas.openxmlformats.org/officeDocument/2006/relationships" name="集計を見る" sheetId="2" state="visible" r:id="rId2"/>
    <sheet xmlns:r="http://schemas.openxmlformats.org/officeDocument/2006/relationships" name="使い方と注意" sheetId="3" state="visible" r:id="rId3"/>
  </sheets>
  <definedNames>
    <definedName name="_xlnm._FilterDatabase" localSheetId="0" hidden="1">'入力する'!$A$1:$L$201</definedName>
    <definedName name="_xlnm.Print_Titles" localSheetId="0">'入力する'!$1:$1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/m/d"/>
    <numFmt numFmtId="165" formatCode="0.0"/>
    <numFmt numFmtId="166" formatCode="+0.0;-0.0;0.0"/>
  </numFmts>
  <fonts count="9">
    <font>
      <name val="Calibri"/>
      <family val="2"/>
      <color theme="1"/>
      <sz val="11"/>
      <scheme val="minor"/>
    </font>
    <font>
      <name val="游ゴシック"/>
      <b val="1"/>
      <color rgb="00FFFFFF"/>
      <sz val="11"/>
    </font>
    <font>
      <name val="游ゴシック"/>
      <sz val="11"/>
    </font>
    <font>
      <name val="游ゴシック"/>
      <color rgb="0044546A"/>
      <sz val="11"/>
    </font>
    <font>
      <name val="游ゴシック"/>
      <b val="1"/>
      <color rgb="00FFFFFF"/>
      <sz val="16"/>
    </font>
    <font>
      <name val="游ゴシック"/>
      <color rgb="00808080"/>
      <sz val="10"/>
    </font>
    <font>
      <name val="游ゴシック"/>
      <b val="1"/>
      <color rgb="001F3864"/>
      <sz val="11"/>
    </font>
    <font>
      <name val="游ゴシック"/>
      <b val="1"/>
      <sz val="11"/>
    </font>
    <font>
      <name val="游ゴシック"/>
      <color rgb="00595959"/>
      <sz val="10"/>
    </font>
  </fonts>
  <fills count="7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3A5A96"/>
      </patternFill>
    </fill>
    <fill>
      <patternFill patternType="solid">
        <fgColor rgb="00FFF2CC"/>
      </patternFill>
    </fill>
    <fill>
      <patternFill patternType="solid">
        <fgColor rgb="00F7F8FA"/>
      </patternFill>
    </fill>
    <fill>
      <patternFill patternType="solid">
        <fgColor rgb="00DCE3F0"/>
      </patternFill>
    </fill>
  </fills>
  <borders count="6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 style="thin">
        <color rgb="00D9D9D9"/>
      </top>
      <bottom/>
      <diagonal/>
    </border>
    <border>
      <left/>
      <right style="thin">
        <color rgb="00D9D9D9"/>
      </right>
      <top style="thin">
        <color rgb="00D9D9D9"/>
      </top>
      <bottom/>
      <diagonal/>
    </border>
    <border>
      <left/>
      <right/>
      <top style="thin">
        <color rgb="00D9D9D9"/>
      </top>
      <bottom style="thin">
        <color rgb="00D9D9D9"/>
      </bottom>
      <diagonal/>
    </border>
    <border>
      <left/>
      <right style="thin">
        <color rgb="00D9D9D9"/>
      </right>
      <top style="thin">
        <color rgb="00D9D9D9"/>
      </top>
      <bottom style="thin">
        <color rgb="00D9D9D9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1" fontId="3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/>
    </xf>
    <xf numFmtId="166" fontId="3" fillId="0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right" vertical="center"/>
    </xf>
    <xf numFmtId="0" fontId="4" fillId="2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6" fillId="6" borderId="0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1" fontId="2" fillId="4" borderId="1" applyAlignment="1" pivotButton="0" quotePrefix="0" xfId="0">
      <alignment horizontal="right" vertical="center"/>
    </xf>
    <xf numFmtId="1" fontId="7" fillId="5" borderId="1" applyAlignment="1" pivotButton="0" quotePrefix="0" xfId="0">
      <alignment horizontal="right" vertical="center"/>
    </xf>
    <xf numFmtId="165" fontId="7" fillId="5" borderId="1" applyAlignment="1" pivotButton="0" quotePrefix="0" xfId="0">
      <alignment horizontal="right" vertical="center"/>
    </xf>
    <xf numFmtId="166" fontId="7" fillId="5" borderId="1" applyAlignment="1" pivotButton="0" quotePrefix="0" xfId="0">
      <alignment horizontal="right" vertical="center"/>
    </xf>
    <xf numFmtId="1" fontId="2" fillId="0" borderId="1" applyAlignment="1" pivotButton="0" quotePrefix="0" xfId="0">
      <alignment horizontal="right" vertical="center"/>
    </xf>
    <xf numFmtId="165" fontId="2" fillId="0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1" fontId="2" fillId="5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164" fontId="2" fillId="0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" fontId="2" fillId="4" borderId="1" applyAlignment="1" pivotButton="0" quotePrefix="0" xfId="0">
      <alignment horizontal="center" vertical="center"/>
    </xf>
    <xf numFmtId="0" fontId="8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2" fillId="4" borderId="1" applyAlignment="1" applyProtection="1" pivotButton="0" quotePrefix="0" xfId="0">
      <alignment horizontal="left" vertical="center"/>
      <protection locked="0" hidden="0"/>
    </xf>
    <xf numFmtId="0" fontId="2" fillId="4" borderId="1" applyAlignment="1" applyProtection="1" pivotButton="0" quotePrefix="0" xfId="0">
      <alignment horizontal="center" vertical="center"/>
      <protection locked="0" hidden="0"/>
    </xf>
    <xf numFmtId="164" fontId="2" fillId="4" borderId="1" applyAlignment="1" applyProtection="1" pivotButton="0" quotePrefix="0" xfId="0">
      <alignment horizontal="right" vertical="center"/>
      <protection locked="0" hidden="0"/>
    </xf>
    <xf numFmtId="165" fontId="2" fillId="4" borderId="1" applyAlignment="1" applyProtection="1" pivotButton="0" quotePrefix="0" xfId="0">
      <alignment horizontal="right" vertical="center"/>
      <protection locked="0" hidden="0"/>
    </xf>
    <xf numFmtId="1" fontId="2" fillId="4" borderId="1" applyAlignment="1" applyProtection="1" pivotButton="0" quotePrefix="0" xfId="0">
      <alignment horizontal="right" vertical="center"/>
      <protection locked="0" hidden="0"/>
    </xf>
    <xf numFmtId="0" fontId="2" fillId="4" borderId="1" applyAlignment="1" applyProtection="1" pivotButton="0" quotePrefix="0" xfId="0">
      <alignment horizontal="left" vertical="center" wrapText="1"/>
      <protection locked="0" hidden="0"/>
    </xf>
    <xf numFmtId="1" fontId="2" fillId="4" borderId="1" applyAlignment="1" applyProtection="1" pivotButton="0" quotePrefix="0" xfId="0">
      <alignment horizontal="center" vertical="center"/>
      <protection locked="0" hidden="0"/>
    </xf>
  </cellXfs>
  <cellStyles count="1">
    <cellStyle name="Normal" xfId="0" builtinId="0" hidden="0"/>
  </cellStyles>
  <dxfs count="5">
    <dxf>
      <font>
        <b val="1"/>
        <color rgb="009C0006"/>
      </font>
      <fill>
        <patternFill>
          <bgColor rgb="00FADBD8"/>
        </patternFill>
      </fill>
    </dxf>
    <dxf>
      <fill>
        <patternFill>
          <bgColor rgb="00FDEBD3"/>
        </patternFill>
      </fill>
    </dxf>
    <dxf>
      <font>
        <b val="1"/>
        <color rgb="00BF6B00"/>
      </font>
    </dxf>
    <dxf>
      <font>
        <color rgb="00808080"/>
      </font>
    </dxf>
    <dxf>
      <fill>
        <patternFill>
          <bgColor rgb="00DDEB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区分別のタスク件数（今週）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'集計を見る'!B27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'集計を見る'!$A$28:$A$33</f>
            </numRef>
          </cat>
          <val>
            <numRef>
              <f>'集計を見る'!$B$28:$B$33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状態別の内訳（今週）</a:t>
            </a:r>
          </a:p>
        </rich>
      </tx>
    </title>
    <plotArea>
      <pieChart>
        <varyColors val="1"/>
        <ser>
          <idx val="0"/>
          <order val="0"/>
          <tx>
            <strRef>
              <f>'集計を見る'!B36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'集計を見る'!$A$37:$A$43</f>
            </numRef>
          </cat>
          <val>
            <numRef>
              <f>'集計を見る'!$B$37:$B$43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週別のタスク件数と完了件数（直近8週）</a:t>
            </a:r>
          </a:p>
        </rich>
      </tx>
    </title>
    <plotArea>
      <lineChart>
        <grouping val="standard"/>
        <ser>
          <idx val="0"/>
          <order val="0"/>
          <tx>
            <strRef>
              <f>'集計を見る'!B52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'集計を見る'!$A$53:$A$60</f>
            </numRef>
          </cat>
          <val>
            <numRef>
              <f>'集計を見る'!$B$53:$B$60</f>
            </numRef>
          </val>
        </ser>
        <ser>
          <idx val="1"/>
          <order val="1"/>
          <tx>
            <strRef>
              <f>'集計を見る'!C52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'集計を見る'!$A$53:$A$60</f>
            </numRef>
          </cat>
          <val>
            <numRef>
              <f>'集計を見る'!$C$53:$C$60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/d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7</col>
      <colOff>0</colOff>
      <row>3</row>
      <rowOff>0</rowOff>
    </from>
    <ext cx="46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20</row>
      <rowOff>0</rowOff>
    </from>
    <ext cx="468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7</col>
      <colOff>0</colOff>
      <row>37</row>
      <rowOff>0</rowOff>
    </from>
    <ext cx="4680000" cy="27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FC000"/>
    <outlinePr summaryBelow="1" summaryRight="1"/>
    <pageSetUpPr fitToPage="1"/>
  </sheetPr>
  <dimension ref="A1:L201"/>
  <sheetViews>
    <sheetView showGridLines="0" tabSelected="1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2" customWidth="1" min="1" max="1"/>
    <col width="12" customWidth="1" min="2" max="2"/>
    <col width="9" customWidth="1" min="3" max="3"/>
    <col width="12" customWidth="1" min="4" max="4"/>
    <col width="10" customWidth="1" min="5" max="5"/>
    <col width="10" customWidth="1" min="6" max="6"/>
    <col width="12" customWidth="1" min="7" max="7"/>
    <col width="15" customWidth="1" min="8" max="8"/>
    <col width="14" customWidth="1" min="9" max="9"/>
    <col width="14" customWidth="1" min="10" max="10"/>
    <col width="17" customWidth="1" min="11" max="11"/>
    <col width="15" customWidth="1" min="12" max="12"/>
  </cols>
  <sheetData>
    <row r="1" ht="26" customHeight="1">
      <c r="A1" s="1" t="inlineStr">
        <is>
          <t>タスク名</t>
        </is>
      </c>
      <c r="B1" s="1" t="inlineStr">
        <is>
          <t>区分</t>
        </is>
      </c>
      <c r="C1" s="1" t="inlineStr">
        <is>
          <t>優先度</t>
        </is>
      </c>
      <c r="D1" s="1" t="inlineStr">
        <is>
          <t>期限</t>
        </is>
      </c>
      <c r="E1" s="1" t="inlineStr">
        <is>
          <t>見積(h)</t>
        </is>
      </c>
      <c r="F1" s="1" t="inlineStr">
        <is>
          <t>実績(h)</t>
        </is>
      </c>
      <c r="G1" s="1" t="inlineStr">
        <is>
          <t>状態</t>
        </is>
      </c>
      <c r="H1" s="2" t="inlineStr">
        <is>
          <t>進捗率(%)（自動）</t>
        </is>
      </c>
      <c r="I1" s="2" t="inlineStr">
        <is>
          <t>残り日数（自動）</t>
        </is>
      </c>
      <c r="J1" s="2" t="inlineStr">
        <is>
          <t>判定（自動）</t>
        </is>
      </c>
      <c r="K1" s="2" t="inlineStr">
        <is>
          <t>見積との差(h)（自動）</t>
        </is>
      </c>
      <c r="L1" s="2" t="inlineStr">
        <is>
          <t>週（月曜）（自動）</t>
        </is>
      </c>
    </row>
    <row r="2" ht="22" customHeight="1">
      <c r="A2" s="39" t="n"/>
      <c r="B2" s="40" t="n"/>
      <c r="C2" s="40" t="n"/>
      <c r="D2" s="41" t="n"/>
      <c r="E2" s="42" t="n"/>
      <c r="F2" s="42" t="n"/>
      <c r="G2" s="40" t="n"/>
      <c r="H2" s="7">
        <f>IF($G2="","",IF($G2="完了",100,IF($G2="あと少し",75,IF($G2="半分まで",50,IF($G2="着手中",25,IF($G2="未着手",0,IF($G2="持ち越し",0,"")))))))</f>
        <v/>
      </c>
      <c r="I2" s="7">
        <f>IF($D2="","",$D2-TODAY())</f>
        <v/>
      </c>
      <c r="J2" s="8">
        <f>IF($A2="","",IF($G2="完了","完了",IF($G2="中止","中止",IF($D2="","期限を入力",IF($I2&lt;0,"期限切れ",IF($I2=0,"今日が期限",IF($I2&lt;=2,"期限が近い","期限内")))))))</f>
        <v/>
      </c>
      <c r="K2" s="9">
        <f>IF(OR($E2="",$F2=""),"",ROUND($F2-$E2,1))</f>
        <v/>
      </c>
      <c r="L2" s="10">
        <f>IF($D2="","",$D2-WEEKDAY($D2,3))</f>
        <v/>
      </c>
    </row>
    <row r="3" ht="22" customHeight="1">
      <c r="A3" s="39" t="n"/>
      <c r="B3" s="40" t="n"/>
      <c r="C3" s="40" t="n"/>
      <c r="D3" s="41" t="n"/>
      <c r="E3" s="42" t="n"/>
      <c r="F3" s="42" t="n"/>
      <c r="G3" s="40" t="n"/>
      <c r="H3" s="11">
        <f>IF($G3="","",IF($G3="完了",100,IF($G3="あと少し",75,IF($G3="半分まで",50,IF($G3="着手中",25,IF($G3="未着手",0,IF($G3="持ち越し",0,"")))))))</f>
        <v/>
      </c>
      <c r="I3" s="11">
        <f>IF($D3="","",$D3-TODAY())</f>
        <v/>
      </c>
      <c r="J3" s="12">
        <f>IF($A3="","",IF($G3="完了","完了",IF($G3="中止","中止",IF($D3="","期限を入力",IF($I3&lt;0,"期限切れ",IF($I3=0,"今日が期限",IF($I3&lt;=2,"期限が近い","期限内")))))))</f>
        <v/>
      </c>
      <c r="K3" s="13">
        <f>IF(OR($E3="",$F3=""),"",ROUND($F3-$E3,1))</f>
        <v/>
      </c>
      <c r="L3" s="14">
        <f>IF($D3="","",$D3-WEEKDAY($D3,3))</f>
        <v/>
      </c>
    </row>
    <row r="4" ht="22" customHeight="1">
      <c r="A4" s="39" t="n"/>
      <c r="B4" s="40" t="n"/>
      <c r="C4" s="40" t="n"/>
      <c r="D4" s="41" t="n"/>
      <c r="E4" s="42" t="n"/>
      <c r="F4" s="42" t="n"/>
      <c r="G4" s="40" t="n"/>
      <c r="H4" s="7">
        <f>IF($G4="","",IF($G4="完了",100,IF($G4="あと少し",75,IF($G4="半分まで",50,IF($G4="着手中",25,IF($G4="未着手",0,IF($G4="持ち越し",0,"")))))))</f>
        <v/>
      </c>
      <c r="I4" s="7">
        <f>IF($D4="","",$D4-TODAY())</f>
        <v/>
      </c>
      <c r="J4" s="8">
        <f>IF($A4="","",IF($G4="完了","完了",IF($G4="中止","中止",IF($D4="","期限を入力",IF($I4&lt;0,"期限切れ",IF($I4=0,"今日が期限",IF($I4&lt;=2,"期限が近い","期限内")))))))</f>
        <v/>
      </c>
      <c r="K4" s="9">
        <f>IF(OR($E4="",$F4=""),"",ROUND($F4-$E4,1))</f>
        <v/>
      </c>
      <c r="L4" s="10">
        <f>IF($D4="","",$D4-WEEKDAY($D4,3))</f>
        <v/>
      </c>
    </row>
    <row r="5" ht="22" customHeight="1">
      <c r="A5" s="39" t="n"/>
      <c r="B5" s="40" t="n"/>
      <c r="C5" s="40" t="n"/>
      <c r="D5" s="41" t="n"/>
      <c r="E5" s="42" t="n"/>
      <c r="F5" s="42" t="n"/>
      <c r="G5" s="40" t="n"/>
      <c r="H5" s="11">
        <f>IF($G5="","",IF($G5="完了",100,IF($G5="あと少し",75,IF($G5="半分まで",50,IF($G5="着手中",25,IF($G5="未着手",0,IF($G5="持ち越し",0,"")))))))</f>
        <v/>
      </c>
      <c r="I5" s="11">
        <f>IF($D5="","",$D5-TODAY())</f>
        <v/>
      </c>
      <c r="J5" s="12">
        <f>IF($A5="","",IF($G5="完了","完了",IF($G5="中止","中止",IF($D5="","期限を入力",IF($I5&lt;0,"期限切れ",IF($I5=0,"今日が期限",IF($I5&lt;=2,"期限が近い","期限内")))))))</f>
        <v/>
      </c>
      <c r="K5" s="13">
        <f>IF(OR($E5="",$F5=""),"",ROUND($F5-$E5,1))</f>
        <v/>
      </c>
      <c r="L5" s="14">
        <f>IF($D5="","",$D5-WEEKDAY($D5,3))</f>
        <v/>
      </c>
    </row>
    <row r="6" ht="22" customHeight="1">
      <c r="A6" s="39" t="n"/>
      <c r="B6" s="40" t="n"/>
      <c r="C6" s="40" t="n"/>
      <c r="D6" s="41" t="n"/>
      <c r="E6" s="42" t="n"/>
      <c r="F6" s="42" t="n"/>
      <c r="G6" s="40" t="n"/>
      <c r="H6" s="7">
        <f>IF($G6="","",IF($G6="完了",100,IF($G6="あと少し",75,IF($G6="半分まで",50,IF($G6="着手中",25,IF($G6="未着手",0,IF($G6="持ち越し",0,"")))))))</f>
        <v/>
      </c>
      <c r="I6" s="7">
        <f>IF($D6="","",$D6-TODAY())</f>
        <v/>
      </c>
      <c r="J6" s="8">
        <f>IF($A6="","",IF($G6="完了","完了",IF($G6="中止","中止",IF($D6="","期限を入力",IF($I6&lt;0,"期限切れ",IF($I6=0,"今日が期限",IF($I6&lt;=2,"期限が近い","期限内")))))))</f>
        <v/>
      </c>
      <c r="K6" s="9">
        <f>IF(OR($E6="",$F6=""),"",ROUND($F6-$E6,1))</f>
        <v/>
      </c>
      <c r="L6" s="10">
        <f>IF($D6="","",$D6-WEEKDAY($D6,3))</f>
        <v/>
      </c>
    </row>
    <row r="7" ht="22" customHeight="1">
      <c r="A7" s="39" t="n"/>
      <c r="B7" s="40" t="n"/>
      <c r="C7" s="40" t="n"/>
      <c r="D7" s="41" t="n"/>
      <c r="E7" s="42" t="n"/>
      <c r="F7" s="42" t="n"/>
      <c r="G7" s="40" t="n"/>
      <c r="H7" s="11">
        <f>IF($G7="","",IF($G7="完了",100,IF($G7="あと少し",75,IF($G7="半分まで",50,IF($G7="着手中",25,IF($G7="未着手",0,IF($G7="持ち越し",0,"")))))))</f>
        <v/>
      </c>
      <c r="I7" s="11">
        <f>IF($D7="","",$D7-TODAY())</f>
        <v/>
      </c>
      <c r="J7" s="12">
        <f>IF($A7="","",IF($G7="完了","完了",IF($G7="中止","中止",IF($D7="","期限を入力",IF($I7&lt;0,"期限切れ",IF($I7=0,"今日が期限",IF($I7&lt;=2,"期限が近い","期限内")))))))</f>
        <v/>
      </c>
      <c r="K7" s="13">
        <f>IF(OR($E7="",$F7=""),"",ROUND($F7-$E7,1))</f>
        <v/>
      </c>
      <c r="L7" s="14">
        <f>IF($D7="","",$D7-WEEKDAY($D7,3))</f>
        <v/>
      </c>
    </row>
    <row r="8" ht="22" customHeight="1">
      <c r="A8" s="39" t="n"/>
      <c r="B8" s="40" t="n"/>
      <c r="C8" s="40" t="n"/>
      <c r="D8" s="41" t="n"/>
      <c r="E8" s="42" t="n"/>
      <c r="F8" s="42" t="n"/>
      <c r="G8" s="40" t="n"/>
      <c r="H8" s="7">
        <f>IF($G8="","",IF($G8="完了",100,IF($G8="あと少し",75,IF($G8="半分まで",50,IF($G8="着手中",25,IF($G8="未着手",0,IF($G8="持ち越し",0,"")))))))</f>
        <v/>
      </c>
      <c r="I8" s="7">
        <f>IF($D8="","",$D8-TODAY())</f>
        <v/>
      </c>
      <c r="J8" s="8">
        <f>IF($A8="","",IF($G8="完了","完了",IF($G8="中止","中止",IF($D8="","期限を入力",IF($I8&lt;0,"期限切れ",IF($I8=0,"今日が期限",IF($I8&lt;=2,"期限が近い","期限内")))))))</f>
        <v/>
      </c>
      <c r="K8" s="9">
        <f>IF(OR($E8="",$F8=""),"",ROUND($F8-$E8,1))</f>
        <v/>
      </c>
      <c r="L8" s="10">
        <f>IF($D8="","",$D8-WEEKDAY($D8,3))</f>
        <v/>
      </c>
    </row>
    <row r="9" ht="22" customHeight="1">
      <c r="A9" s="39" t="n"/>
      <c r="B9" s="40" t="n"/>
      <c r="C9" s="40" t="n"/>
      <c r="D9" s="41" t="n"/>
      <c r="E9" s="42" t="n"/>
      <c r="F9" s="42" t="n"/>
      <c r="G9" s="40" t="n"/>
      <c r="H9" s="11">
        <f>IF($G9="","",IF($G9="完了",100,IF($G9="あと少し",75,IF($G9="半分まで",50,IF($G9="着手中",25,IF($G9="未着手",0,IF($G9="持ち越し",0,"")))))))</f>
        <v/>
      </c>
      <c r="I9" s="11">
        <f>IF($D9="","",$D9-TODAY())</f>
        <v/>
      </c>
      <c r="J9" s="12">
        <f>IF($A9="","",IF($G9="完了","完了",IF($G9="中止","中止",IF($D9="","期限を入力",IF($I9&lt;0,"期限切れ",IF($I9=0,"今日が期限",IF($I9&lt;=2,"期限が近い","期限内")))))))</f>
        <v/>
      </c>
      <c r="K9" s="13">
        <f>IF(OR($E9="",$F9=""),"",ROUND($F9-$E9,1))</f>
        <v/>
      </c>
      <c r="L9" s="14">
        <f>IF($D9="","",$D9-WEEKDAY($D9,3))</f>
        <v/>
      </c>
    </row>
    <row r="10" ht="22" customHeight="1">
      <c r="A10" s="39" t="n"/>
      <c r="B10" s="40" t="n"/>
      <c r="C10" s="40" t="n"/>
      <c r="D10" s="41" t="n"/>
      <c r="E10" s="42" t="n"/>
      <c r="F10" s="42" t="n"/>
      <c r="G10" s="40" t="n"/>
      <c r="H10" s="7">
        <f>IF($G10="","",IF($G10="完了",100,IF($G10="あと少し",75,IF($G10="半分まで",50,IF($G10="着手中",25,IF($G10="未着手",0,IF($G10="持ち越し",0,"")))))))</f>
        <v/>
      </c>
      <c r="I10" s="7">
        <f>IF($D10="","",$D10-TODAY())</f>
        <v/>
      </c>
      <c r="J10" s="8">
        <f>IF($A10="","",IF($G10="完了","完了",IF($G10="中止","中止",IF($D10="","期限を入力",IF($I10&lt;0,"期限切れ",IF($I10=0,"今日が期限",IF($I10&lt;=2,"期限が近い","期限内")))))))</f>
        <v/>
      </c>
      <c r="K10" s="9">
        <f>IF(OR($E10="",$F10=""),"",ROUND($F10-$E10,1))</f>
        <v/>
      </c>
      <c r="L10" s="10">
        <f>IF($D10="","",$D10-WEEKDAY($D10,3))</f>
        <v/>
      </c>
    </row>
    <row r="11" ht="22" customHeight="1">
      <c r="A11" s="39" t="n"/>
      <c r="B11" s="40" t="n"/>
      <c r="C11" s="40" t="n"/>
      <c r="D11" s="41" t="n"/>
      <c r="E11" s="42" t="n"/>
      <c r="F11" s="42" t="n"/>
      <c r="G11" s="40" t="n"/>
      <c r="H11" s="11">
        <f>IF($G11="","",IF($G11="完了",100,IF($G11="あと少し",75,IF($G11="半分まで",50,IF($G11="着手中",25,IF($G11="未着手",0,IF($G11="持ち越し",0,"")))))))</f>
        <v/>
      </c>
      <c r="I11" s="11">
        <f>IF($D11="","",$D11-TODAY())</f>
        <v/>
      </c>
      <c r="J11" s="12">
        <f>IF($A11="","",IF($G11="完了","完了",IF($G11="中止","中止",IF($D11="","期限を入力",IF($I11&lt;0,"期限切れ",IF($I11=0,"今日が期限",IF($I11&lt;=2,"期限が近い","期限内")))))))</f>
        <v/>
      </c>
      <c r="K11" s="13">
        <f>IF(OR($E11="",$F11=""),"",ROUND($F11-$E11,1))</f>
        <v/>
      </c>
      <c r="L11" s="14">
        <f>IF($D11="","",$D11-WEEKDAY($D11,3))</f>
        <v/>
      </c>
    </row>
    <row r="12" ht="22" customHeight="1">
      <c r="A12" s="39" t="n"/>
      <c r="B12" s="40" t="n"/>
      <c r="C12" s="40" t="n"/>
      <c r="D12" s="41" t="n"/>
      <c r="E12" s="42" t="n"/>
      <c r="F12" s="42" t="n"/>
      <c r="G12" s="40" t="n"/>
      <c r="H12" s="7">
        <f>IF($G12="","",IF($G12="完了",100,IF($G12="あと少し",75,IF($G12="半分まで",50,IF($G12="着手中",25,IF($G12="未着手",0,IF($G12="持ち越し",0,"")))))))</f>
        <v/>
      </c>
      <c r="I12" s="7">
        <f>IF($D12="","",$D12-TODAY())</f>
        <v/>
      </c>
      <c r="J12" s="8">
        <f>IF($A12="","",IF($G12="完了","完了",IF($G12="中止","中止",IF($D12="","期限を入力",IF($I12&lt;0,"期限切れ",IF($I12=0,"今日が期限",IF($I12&lt;=2,"期限が近い","期限内")))))))</f>
        <v/>
      </c>
      <c r="K12" s="9">
        <f>IF(OR($E12="",$F12=""),"",ROUND($F12-$E12,1))</f>
        <v/>
      </c>
      <c r="L12" s="10">
        <f>IF($D12="","",$D12-WEEKDAY($D12,3))</f>
        <v/>
      </c>
    </row>
    <row r="13" ht="22" customHeight="1">
      <c r="A13" s="39" t="n"/>
      <c r="B13" s="40" t="n"/>
      <c r="C13" s="40" t="n"/>
      <c r="D13" s="41" t="n"/>
      <c r="E13" s="42" t="n"/>
      <c r="F13" s="42" t="n"/>
      <c r="G13" s="40" t="n"/>
      <c r="H13" s="11">
        <f>IF($G13="","",IF($G13="完了",100,IF($G13="あと少し",75,IF($G13="半分まで",50,IF($G13="着手中",25,IF($G13="未着手",0,IF($G13="持ち越し",0,"")))))))</f>
        <v/>
      </c>
      <c r="I13" s="11">
        <f>IF($D13="","",$D13-TODAY())</f>
        <v/>
      </c>
      <c r="J13" s="12">
        <f>IF($A13="","",IF($G13="完了","完了",IF($G13="中止","中止",IF($D13="","期限を入力",IF($I13&lt;0,"期限切れ",IF($I13=0,"今日が期限",IF($I13&lt;=2,"期限が近い","期限内")))))))</f>
        <v/>
      </c>
      <c r="K13" s="13">
        <f>IF(OR($E13="",$F13=""),"",ROUND($F13-$E13,1))</f>
        <v/>
      </c>
      <c r="L13" s="14">
        <f>IF($D13="","",$D13-WEEKDAY($D13,3))</f>
        <v/>
      </c>
    </row>
    <row r="14" ht="22" customHeight="1">
      <c r="A14" s="39" t="n"/>
      <c r="B14" s="40" t="n"/>
      <c r="C14" s="40" t="n"/>
      <c r="D14" s="41" t="n"/>
      <c r="E14" s="42" t="n"/>
      <c r="F14" s="42" t="n"/>
      <c r="G14" s="40" t="n"/>
      <c r="H14" s="7">
        <f>IF($G14="","",IF($G14="完了",100,IF($G14="あと少し",75,IF($G14="半分まで",50,IF($G14="着手中",25,IF($G14="未着手",0,IF($G14="持ち越し",0,"")))))))</f>
        <v/>
      </c>
      <c r="I14" s="7">
        <f>IF($D14="","",$D14-TODAY())</f>
        <v/>
      </c>
      <c r="J14" s="8">
        <f>IF($A14="","",IF($G14="完了","完了",IF($G14="中止","中止",IF($D14="","期限を入力",IF($I14&lt;0,"期限切れ",IF($I14=0,"今日が期限",IF($I14&lt;=2,"期限が近い","期限内")))))))</f>
        <v/>
      </c>
      <c r="K14" s="9">
        <f>IF(OR($E14="",$F14=""),"",ROUND($F14-$E14,1))</f>
        <v/>
      </c>
      <c r="L14" s="10">
        <f>IF($D14="","",$D14-WEEKDAY($D14,3))</f>
        <v/>
      </c>
    </row>
    <row r="15" ht="22" customHeight="1">
      <c r="A15" s="39" t="n"/>
      <c r="B15" s="40" t="n"/>
      <c r="C15" s="40" t="n"/>
      <c r="D15" s="41" t="n"/>
      <c r="E15" s="42" t="n"/>
      <c r="F15" s="42" t="n"/>
      <c r="G15" s="40" t="n"/>
      <c r="H15" s="11">
        <f>IF($G15="","",IF($G15="完了",100,IF($G15="あと少し",75,IF($G15="半分まで",50,IF($G15="着手中",25,IF($G15="未着手",0,IF($G15="持ち越し",0,"")))))))</f>
        <v/>
      </c>
      <c r="I15" s="11">
        <f>IF($D15="","",$D15-TODAY())</f>
        <v/>
      </c>
      <c r="J15" s="12">
        <f>IF($A15="","",IF($G15="完了","完了",IF($G15="中止","中止",IF($D15="","期限を入力",IF($I15&lt;0,"期限切れ",IF($I15=0,"今日が期限",IF($I15&lt;=2,"期限が近い","期限内")))))))</f>
        <v/>
      </c>
      <c r="K15" s="13">
        <f>IF(OR($E15="",$F15=""),"",ROUND($F15-$E15,1))</f>
        <v/>
      </c>
      <c r="L15" s="14">
        <f>IF($D15="","",$D15-WEEKDAY($D15,3))</f>
        <v/>
      </c>
    </row>
    <row r="16" ht="22" customHeight="1">
      <c r="A16" s="39" t="n"/>
      <c r="B16" s="40" t="n"/>
      <c r="C16" s="40" t="n"/>
      <c r="D16" s="41" t="n"/>
      <c r="E16" s="42" t="n"/>
      <c r="F16" s="42" t="n"/>
      <c r="G16" s="40" t="n"/>
      <c r="H16" s="7">
        <f>IF($G16="","",IF($G16="完了",100,IF($G16="あと少し",75,IF($G16="半分まで",50,IF($G16="着手中",25,IF($G16="未着手",0,IF($G16="持ち越し",0,"")))))))</f>
        <v/>
      </c>
      <c r="I16" s="7">
        <f>IF($D16="","",$D16-TODAY())</f>
        <v/>
      </c>
      <c r="J16" s="8">
        <f>IF($A16="","",IF($G16="完了","完了",IF($G16="中止","中止",IF($D16="","期限を入力",IF($I16&lt;0,"期限切れ",IF($I16=0,"今日が期限",IF($I16&lt;=2,"期限が近い","期限内")))))))</f>
        <v/>
      </c>
      <c r="K16" s="9">
        <f>IF(OR($E16="",$F16=""),"",ROUND($F16-$E16,1))</f>
        <v/>
      </c>
      <c r="L16" s="10">
        <f>IF($D16="","",$D16-WEEKDAY($D16,3))</f>
        <v/>
      </c>
    </row>
    <row r="17" ht="22" customHeight="1">
      <c r="A17" s="39" t="n"/>
      <c r="B17" s="40" t="n"/>
      <c r="C17" s="40" t="n"/>
      <c r="D17" s="41" t="n"/>
      <c r="E17" s="42" t="n"/>
      <c r="F17" s="42" t="n"/>
      <c r="G17" s="40" t="n"/>
      <c r="H17" s="11">
        <f>IF($G17="","",IF($G17="完了",100,IF($G17="あと少し",75,IF($G17="半分まで",50,IF($G17="着手中",25,IF($G17="未着手",0,IF($G17="持ち越し",0,"")))))))</f>
        <v/>
      </c>
      <c r="I17" s="11">
        <f>IF($D17="","",$D17-TODAY())</f>
        <v/>
      </c>
      <c r="J17" s="12">
        <f>IF($A17="","",IF($G17="完了","完了",IF($G17="中止","中止",IF($D17="","期限を入力",IF($I17&lt;0,"期限切れ",IF($I17=0,"今日が期限",IF($I17&lt;=2,"期限が近い","期限内")))))))</f>
        <v/>
      </c>
      <c r="K17" s="13">
        <f>IF(OR($E17="",$F17=""),"",ROUND($F17-$E17,1))</f>
        <v/>
      </c>
      <c r="L17" s="14">
        <f>IF($D17="","",$D17-WEEKDAY($D17,3))</f>
        <v/>
      </c>
    </row>
    <row r="18" ht="22" customHeight="1">
      <c r="A18" s="39" t="n"/>
      <c r="B18" s="40" t="n"/>
      <c r="C18" s="40" t="n"/>
      <c r="D18" s="41" t="n"/>
      <c r="E18" s="42" t="n"/>
      <c r="F18" s="42" t="n"/>
      <c r="G18" s="40" t="n"/>
      <c r="H18" s="7">
        <f>IF($G18="","",IF($G18="完了",100,IF($G18="あと少し",75,IF($G18="半分まで",50,IF($G18="着手中",25,IF($G18="未着手",0,IF($G18="持ち越し",0,"")))))))</f>
        <v/>
      </c>
      <c r="I18" s="7">
        <f>IF($D18="","",$D18-TODAY())</f>
        <v/>
      </c>
      <c r="J18" s="8">
        <f>IF($A18="","",IF($G18="完了","完了",IF($G18="中止","中止",IF($D18="","期限を入力",IF($I18&lt;0,"期限切れ",IF($I18=0,"今日が期限",IF($I18&lt;=2,"期限が近い","期限内")))))))</f>
        <v/>
      </c>
      <c r="K18" s="9">
        <f>IF(OR($E18="",$F18=""),"",ROUND($F18-$E18,1))</f>
        <v/>
      </c>
      <c r="L18" s="10">
        <f>IF($D18="","",$D18-WEEKDAY($D18,3))</f>
        <v/>
      </c>
    </row>
    <row r="19" ht="22" customHeight="1">
      <c r="A19" s="39" t="n"/>
      <c r="B19" s="40" t="n"/>
      <c r="C19" s="40" t="n"/>
      <c r="D19" s="41" t="n"/>
      <c r="E19" s="42" t="n"/>
      <c r="F19" s="42" t="n"/>
      <c r="G19" s="40" t="n"/>
      <c r="H19" s="11">
        <f>IF($G19="","",IF($G19="完了",100,IF($G19="あと少し",75,IF($G19="半分まで",50,IF($G19="着手中",25,IF($G19="未着手",0,IF($G19="持ち越し",0,"")))))))</f>
        <v/>
      </c>
      <c r="I19" s="11">
        <f>IF($D19="","",$D19-TODAY())</f>
        <v/>
      </c>
      <c r="J19" s="12">
        <f>IF($A19="","",IF($G19="完了","完了",IF($G19="中止","中止",IF($D19="","期限を入力",IF($I19&lt;0,"期限切れ",IF($I19=0,"今日が期限",IF($I19&lt;=2,"期限が近い","期限内")))))))</f>
        <v/>
      </c>
      <c r="K19" s="13">
        <f>IF(OR($E19="",$F19=""),"",ROUND($F19-$E19,1))</f>
        <v/>
      </c>
      <c r="L19" s="14">
        <f>IF($D19="","",$D19-WEEKDAY($D19,3))</f>
        <v/>
      </c>
    </row>
    <row r="20" ht="22" customHeight="1">
      <c r="A20" s="39" t="n"/>
      <c r="B20" s="40" t="n"/>
      <c r="C20" s="40" t="n"/>
      <c r="D20" s="41" t="n"/>
      <c r="E20" s="42" t="n"/>
      <c r="F20" s="42" t="n"/>
      <c r="G20" s="40" t="n"/>
      <c r="H20" s="7">
        <f>IF($G20="","",IF($G20="完了",100,IF($G20="あと少し",75,IF($G20="半分まで",50,IF($G20="着手中",25,IF($G20="未着手",0,IF($G20="持ち越し",0,"")))))))</f>
        <v/>
      </c>
      <c r="I20" s="7">
        <f>IF($D20="","",$D20-TODAY())</f>
        <v/>
      </c>
      <c r="J20" s="8">
        <f>IF($A20="","",IF($G20="完了","完了",IF($G20="中止","中止",IF($D20="","期限を入力",IF($I20&lt;0,"期限切れ",IF($I20=0,"今日が期限",IF($I20&lt;=2,"期限が近い","期限内")))))))</f>
        <v/>
      </c>
      <c r="K20" s="9">
        <f>IF(OR($E20="",$F20=""),"",ROUND($F20-$E20,1))</f>
        <v/>
      </c>
      <c r="L20" s="10">
        <f>IF($D20="","",$D20-WEEKDAY($D20,3))</f>
        <v/>
      </c>
    </row>
    <row r="21" ht="22" customHeight="1">
      <c r="A21" s="39" t="n"/>
      <c r="B21" s="40" t="n"/>
      <c r="C21" s="40" t="n"/>
      <c r="D21" s="41" t="n"/>
      <c r="E21" s="42" t="n"/>
      <c r="F21" s="42" t="n"/>
      <c r="G21" s="40" t="n"/>
      <c r="H21" s="11">
        <f>IF($G21="","",IF($G21="完了",100,IF($G21="あと少し",75,IF($G21="半分まで",50,IF($G21="着手中",25,IF($G21="未着手",0,IF($G21="持ち越し",0,"")))))))</f>
        <v/>
      </c>
      <c r="I21" s="11">
        <f>IF($D21="","",$D21-TODAY())</f>
        <v/>
      </c>
      <c r="J21" s="12">
        <f>IF($A21="","",IF($G21="完了","完了",IF($G21="中止","中止",IF($D21="","期限を入力",IF($I21&lt;0,"期限切れ",IF($I21=0,"今日が期限",IF($I21&lt;=2,"期限が近い","期限内")))))))</f>
        <v/>
      </c>
      <c r="K21" s="13">
        <f>IF(OR($E21="",$F21=""),"",ROUND($F21-$E21,1))</f>
        <v/>
      </c>
      <c r="L21" s="14">
        <f>IF($D21="","",$D21-WEEKDAY($D21,3))</f>
        <v/>
      </c>
    </row>
    <row r="22" ht="22" customHeight="1">
      <c r="A22" s="39" t="n"/>
      <c r="B22" s="40" t="n"/>
      <c r="C22" s="40" t="n"/>
      <c r="D22" s="41" t="n"/>
      <c r="E22" s="42" t="n"/>
      <c r="F22" s="42" t="n"/>
      <c r="G22" s="40" t="n"/>
      <c r="H22" s="7">
        <f>IF($G22="","",IF($G22="完了",100,IF($G22="あと少し",75,IF($G22="半分まで",50,IF($G22="着手中",25,IF($G22="未着手",0,IF($G22="持ち越し",0,"")))))))</f>
        <v/>
      </c>
      <c r="I22" s="7">
        <f>IF($D22="","",$D22-TODAY())</f>
        <v/>
      </c>
      <c r="J22" s="8">
        <f>IF($A22="","",IF($G22="完了","完了",IF($G22="中止","中止",IF($D22="","期限を入力",IF($I22&lt;0,"期限切れ",IF($I22=0,"今日が期限",IF($I22&lt;=2,"期限が近い","期限内")))))))</f>
        <v/>
      </c>
      <c r="K22" s="9">
        <f>IF(OR($E22="",$F22=""),"",ROUND($F22-$E22,1))</f>
        <v/>
      </c>
      <c r="L22" s="10">
        <f>IF($D22="","",$D22-WEEKDAY($D22,3))</f>
        <v/>
      </c>
    </row>
    <row r="23" ht="22" customHeight="1">
      <c r="A23" s="39" t="n"/>
      <c r="B23" s="40" t="n"/>
      <c r="C23" s="40" t="n"/>
      <c r="D23" s="41" t="n"/>
      <c r="E23" s="42" t="n"/>
      <c r="F23" s="42" t="n"/>
      <c r="G23" s="40" t="n"/>
      <c r="H23" s="11">
        <f>IF($G23="","",IF($G23="完了",100,IF($G23="あと少し",75,IF($G23="半分まで",50,IF($G23="着手中",25,IF($G23="未着手",0,IF($G23="持ち越し",0,"")))))))</f>
        <v/>
      </c>
      <c r="I23" s="11">
        <f>IF($D23="","",$D23-TODAY())</f>
        <v/>
      </c>
      <c r="J23" s="12">
        <f>IF($A23="","",IF($G23="完了","完了",IF($G23="中止","中止",IF($D23="","期限を入力",IF($I23&lt;0,"期限切れ",IF($I23=0,"今日が期限",IF($I23&lt;=2,"期限が近い","期限内")))))))</f>
        <v/>
      </c>
      <c r="K23" s="13">
        <f>IF(OR($E23="",$F23=""),"",ROUND($F23-$E23,1))</f>
        <v/>
      </c>
      <c r="L23" s="14">
        <f>IF($D23="","",$D23-WEEKDAY($D23,3))</f>
        <v/>
      </c>
    </row>
    <row r="24" ht="22" customHeight="1">
      <c r="A24" s="39" t="n"/>
      <c r="B24" s="40" t="n"/>
      <c r="C24" s="40" t="n"/>
      <c r="D24" s="41" t="n"/>
      <c r="E24" s="42" t="n"/>
      <c r="F24" s="42" t="n"/>
      <c r="G24" s="40" t="n"/>
      <c r="H24" s="7">
        <f>IF($G24="","",IF($G24="完了",100,IF($G24="あと少し",75,IF($G24="半分まで",50,IF($G24="着手中",25,IF($G24="未着手",0,IF($G24="持ち越し",0,"")))))))</f>
        <v/>
      </c>
      <c r="I24" s="7">
        <f>IF($D24="","",$D24-TODAY())</f>
        <v/>
      </c>
      <c r="J24" s="8">
        <f>IF($A24="","",IF($G24="完了","完了",IF($G24="中止","中止",IF($D24="","期限を入力",IF($I24&lt;0,"期限切れ",IF($I24=0,"今日が期限",IF($I24&lt;=2,"期限が近い","期限内")))))))</f>
        <v/>
      </c>
      <c r="K24" s="9">
        <f>IF(OR($E24="",$F24=""),"",ROUND($F24-$E24,1))</f>
        <v/>
      </c>
      <c r="L24" s="10">
        <f>IF($D24="","",$D24-WEEKDAY($D24,3))</f>
        <v/>
      </c>
    </row>
    <row r="25" ht="22" customHeight="1">
      <c r="A25" s="39" t="n"/>
      <c r="B25" s="40" t="n"/>
      <c r="C25" s="40" t="n"/>
      <c r="D25" s="41" t="n"/>
      <c r="E25" s="42" t="n"/>
      <c r="F25" s="42" t="n"/>
      <c r="G25" s="40" t="n"/>
      <c r="H25" s="11">
        <f>IF($G25="","",IF($G25="完了",100,IF($G25="あと少し",75,IF($G25="半分まで",50,IF($G25="着手中",25,IF($G25="未着手",0,IF($G25="持ち越し",0,"")))))))</f>
        <v/>
      </c>
      <c r="I25" s="11">
        <f>IF($D25="","",$D25-TODAY())</f>
        <v/>
      </c>
      <c r="J25" s="12">
        <f>IF($A25="","",IF($G25="完了","完了",IF($G25="中止","中止",IF($D25="","期限を入力",IF($I25&lt;0,"期限切れ",IF($I25=0,"今日が期限",IF($I25&lt;=2,"期限が近い","期限内")))))))</f>
        <v/>
      </c>
      <c r="K25" s="13">
        <f>IF(OR($E25="",$F25=""),"",ROUND($F25-$E25,1))</f>
        <v/>
      </c>
      <c r="L25" s="14">
        <f>IF($D25="","",$D25-WEEKDAY($D25,3))</f>
        <v/>
      </c>
    </row>
    <row r="26" ht="22" customHeight="1">
      <c r="A26" s="39" t="n"/>
      <c r="B26" s="40" t="n"/>
      <c r="C26" s="40" t="n"/>
      <c r="D26" s="41" t="n"/>
      <c r="E26" s="42" t="n"/>
      <c r="F26" s="42" t="n"/>
      <c r="G26" s="40" t="n"/>
      <c r="H26" s="7">
        <f>IF($G26="","",IF($G26="完了",100,IF($G26="あと少し",75,IF($G26="半分まで",50,IF($G26="着手中",25,IF($G26="未着手",0,IF($G26="持ち越し",0,"")))))))</f>
        <v/>
      </c>
      <c r="I26" s="7">
        <f>IF($D26="","",$D26-TODAY())</f>
        <v/>
      </c>
      <c r="J26" s="8">
        <f>IF($A26="","",IF($G26="完了","完了",IF($G26="中止","中止",IF($D26="","期限を入力",IF($I26&lt;0,"期限切れ",IF($I26=0,"今日が期限",IF($I26&lt;=2,"期限が近い","期限内")))))))</f>
        <v/>
      </c>
      <c r="K26" s="9">
        <f>IF(OR($E26="",$F26=""),"",ROUND($F26-$E26,1))</f>
        <v/>
      </c>
      <c r="L26" s="10">
        <f>IF($D26="","",$D26-WEEKDAY($D26,3))</f>
        <v/>
      </c>
    </row>
    <row r="27" ht="22" customHeight="1">
      <c r="A27" s="39" t="n"/>
      <c r="B27" s="40" t="n"/>
      <c r="C27" s="40" t="n"/>
      <c r="D27" s="41" t="n"/>
      <c r="E27" s="42" t="n"/>
      <c r="F27" s="42" t="n"/>
      <c r="G27" s="40" t="n"/>
      <c r="H27" s="11">
        <f>IF($G27="","",IF($G27="完了",100,IF($G27="あと少し",75,IF($G27="半分まで",50,IF($G27="着手中",25,IF($G27="未着手",0,IF($G27="持ち越し",0,"")))))))</f>
        <v/>
      </c>
      <c r="I27" s="11">
        <f>IF($D27="","",$D27-TODAY())</f>
        <v/>
      </c>
      <c r="J27" s="12">
        <f>IF($A27="","",IF($G27="完了","完了",IF($G27="中止","中止",IF($D27="","期限を入力",IF($I27&lt;0,"期限切れ",IF($I27=0,"今日が期限",IF($I27&lt;=2,"期限が近い","期限内")))))))</f>
        <v/>
      </c>
      <c r="K27" s="13">
        <f>IF(OR($E27="",$F27=""),"",ROUND($F27-$E27,1))</f>
        <v/>
      </c>
      <c r="L27" s="14">
        <f>IF($D27="","",$D27-WEEKDAY($D27,3))</f>
        <v/>
      </c>
    </row>
    <row r="28" ht="22" customHeight="1">
      <c r="A28" s="39" t="n"/>
      <c r="B28" s="40" t="n"/>
      <c r="C28" s="40" t="n"/>
      <c r="D28" s="41" t="n"/>
      <c r="E28" s="42" t="n"/>
      <c r="F28" s="42" t="n"/>
      <c r="G28" s="40" t="n"/>
      <c r="H28" s="7">
        <f>IF($G28="","",IF($G28="完了",100,IF($G28="あと少し",75,IF($G28="半分まで",50,IF($G28="着手中",25,IF($G28="未着手",0,IF($G28="持ち越し",0,"")))))))</f>
        <v/>
      </c>
      <c r="I28" s="7">
        <f>IF($D28="","",$D28-TODAY())</f>
        <v/>
      </c>
      <c r="J28" s="8">
        <f>IF($A28="","",IF($G28="完了","完了",IF($G28="中止","中止",IF($D28="","期限を入力",IF($I28&lt;0,"期限切れ",IF($I28=0,"今日が期限",IF($I28&lt;=2,"期限が近い","期限内")))))))</f>
        <v/>
      </c>
      <c r="K28" s="9">
        <f>IF(OR($E28="",$F28=""),"",ROUND($F28-$E28,1))</f>
        <v/>
      </c>
      <c r="L28" s="10">
        <f>IF($D28="","",$D28-WEEKDAY($D28,3))</f>
        <v/>
      </c>
    </row>
    <row r="29" ht="22" customHeight="1">
      <c r="A29" s="39" t="n"/>
      <c r="B29" s="40" t="n"/>
      <c r="C29" s="40" t="n"/>
      <c r="D29" s="41" t="n"/>
      <c r="E29" s="42" t="n"/>
      <c r="F29" s="42" t="n"/>
      <c r="G29" s="40" t="n"/>
      <c r="H29" s="11">
        <f>IF($G29="","",IF($G29="完了",100,IF($G29="あと少し",75,IF($G29="半分まで",50,IF($G29="着手中",25,IF($G29="未着手",0,IF($G29="持ち越し",0,"")))))))</f>
        <v/>
      </c>
      <c r="I29" s="11">
        <f>IF($D29="","",$D29-TODAY())</f>
        <v/>
      </c>
      <c r="J29" s="12">
        <f>IF($A29="","",IF($G29="完了","完了",IF($G29="中止","中止",IF($D29="","期限を入力",IF($I29&lt;0,"期限切れ",IF($I29=0,"今日が期限",IF($I29&lt;=2,"期限が近い","期限内")))))))</f>
        <v/>
      </c>
      <c r="K29" s="13">
        <f>IF(OR($E29="",$F29=""),"",ROUND($F29-$E29,1))</f>
        <v/>
      </c>
      <c r="L29" s="14">
        <f>IF($D29="","",$D29-WEEKDAY($D29,3))</f>
        <v/>
      </c>
    </row>
    <row r="30" ht="22" customHeight="1">
      <c r="A30" s="39" t="n"/>
      <c r="B30" s="40" t="n"/>
      <c r="C30" s="40" t="n"/>
      <c r="D30" s="41" t="n"/>
      <c r="E30" s="42" t="n"/>
      <c r="F30" s="42" t="n"/>
      <c r="G30" s="40" t="n"/>
      <c r="H30" s="7">
        <f>IF($G30="","",IF($G30="完了",100,IF($G30="あと少し",75,IF($G30="半分まで",50,IF($G30="着手中",25,IF($G30="未着手",0,IF($G30="持ち越し",0,"")))))))</f>
        <v/>
      </c>
      <c r="I30" s="7">
        <f>IF($D30="","",$D30-TODAY())</f>
        <v/>
      </c>
      <c r="J30" s="8">
        <f>IF($A30="","",IF($G30="完了","完了",IF($G30="中止","中止",IF($D30="","期限を入力",IF($I30&lt;0,"期限切れ",IF($I30=0,"今日が期限",IF($I30&lt;=2,"期限が近い","期限内")))))))</f>
        <v/>
      </c>
      <c r="K30" s="9">
        <f>IF(OR($E30="",$F30=""),"",ROUND($F30-$E30,1))</f>
        <v/>
      </c>
      <c r="L30" s="10">
        <f>IF($D30="","",$D30-WEEKDAY($D30,3))</f>
        <v/>
      </c>
    </row>
    <row r="31" ht="22" customHeight="1">
      <c r="A31" s="39" t="n"/>
      <c r="B31" s="40" t="n"/>
      <c r="C31" s="40" t="n"/>
      <c r="D31" s="41" t="n"/>
      <c r="E31" s="42" t="n"/>
      <c r="F31" s="42" t="n"/>
      <c r="G31" s="40" t="n"/>
      <c r="H31" s="11">
        <f>IF($G31="","",IF($G31="完了",100,IF($G31="あと少し",75,IF($G31="半分まで",50,IF($G31="着手中",25,IF($G31="未着手",0,IF($G31="持ち越し",0,"")))))))</f>
        <v/>
      </c>
      <c r="I31" s="11">
        <f>IF($D31="","",$D31-TODAY())</f>
        <v/>
      </c>
      <c r="J31" s="12">
        <f>IF($A31="","",IF($G31="完了","完了",IF($G31="中止","中止",IF($D31="","期限を入力",IF($I31&lt;0,"期限切れ",IF($I31=0,"今日が期限",IF($I31&lt;=2,"期限が近い","期限内")))))))</f>
        <v/>
      </c>
      <c r="K31" s="13">
        <f>IF(OR($E31="",$F31=""),"",ROUND($F31-$E31,1))</f>
        <v/>
      </c>
      <c r="L31" s="14">
        <f>IF($D31="","",$D31-WEEKDAY($D31,3))</f>
        <v/>
      </c>
    </row>
    <row r="32" hidden="1" ht="22" customHeight="1">
      <c r="A32" s="39" t="n"/>
      <c r="B32" s="40" t="n"/>
      <c r="C32" s="40" t="n"/>
      <c r="D32" s="41" t="n"/>
      <c r="E32" s="42" t="n"/>
      <c r="F32" s="42" t="n"/>
      <c r="G32" s="40" t="n"/>
      <c r="H32" s="7">
        <f>IF($G32="","",IF($G32="完了",100,IF($G32="あと少し",75,IF($G32="半分まで",50,IF($G32="着手中",25,IF($G32="未着手",0,IF($G32="持ち越し",0,"")))))))</f>
        <v/>
      </c>
      <c r="I32" s="7">
        <f>IF($D32="","",$D32-TODAY())</f>
        <v/>
      </c>
      <c r="J32" s="8">
        <f>IF($A32="","",IF($G32="完了","完了",IF($G32="中止","中止",IF($D32="","期限を入力",IF($I32&lt;0,"期限切れ",IF($I32=0,"今日が期限",IF($I32&lt;=2,"期限が近い","期限内")))))))</f>
        <v/>
      </c>
      <c r="K32" s="9">
        <f>IF(OR($E32="",$F32=""),"",ROUND($F32-$E32,1))</f>
        <v/>
      </c>
      <c r="L32" s="10">
        <f>IF($D32="","",$D32-WEEKDAY($D32,3))</f>
        <v/>
      </c>
    </row>
    <row r="33" hidden="1" ht="22" customHeight="1">
      <c r="A33" s="39" t="n"/>
      <c r="B33" s="40" t="n"/>
      <c r="C33" s="40" t="n"/>
      <c r="D33" s="41" t="n"/>
      <c r="E33" s="42" t="n"/>
      <c r="F33" s="42" t="n"/>
      <c r="G33" s="40" t="n"/>
      <c r="H33" s="11">
        <f>IF($G33="","",IF($G33="完了",100,IF($G33="あと少し",75,IF($G33="半分まで",50,IF($G33="着手中",25,IF($G33="未着手",0,IF($G33="持ち越し",0,"")))))))</f>
        <v/>
      </c>
      <c r="I33" s="11">
        <f>IF($D33="","",$D33-TODAY())</f>
        <v/>
      </c>
      <c r="J33" s="12">
        <f>IF($A33="","",IF($G33="完了","完了",IF($G33="中止","中止",IF($D33="","期限を入力",IF($I33&lt;0,"期限切れ",IF($I33=0,"今日が期限",IF($I33&lt;=2,"期限が近い","期限内")))))))</f>
        <v/>
      </c>
      <c r="K33" s="13">
        <f>IF(OR($E33="",$F33=""),"",ROUND($F33-$E33,1))</f>
        <v/>
      </c>
      <c r="L33" s="14">
        <f>IF($D33="","",$D33-WEEKDAY($D33,3))</f>
        <v/>
      </c>
    </row>
    <row r="34" hidden="1" ht="22" customHeight="1">
      <c r="A34" s="39" t="n"/>
      <c r="B34" s="40" t="n"/>
      <c r="C34" s="40" t="n"/>
      <c r="D34" s="41" t="n"/>
      <c r="E34" s="42" t="n"/>
      <c r="F34" s="42" t="n"/>
      <c r="G34" s="40" t="n"/>
      <c r="H34" s="7">
        <f>IF($G34="","",IF($G34="完了",100,IF($G34="あと少し",75,IF($G34="半分まで",50,IF($G34="着手中",25,IF($G34="未着手",0,IF($G34="持ち越し",0,"")))))))</f>
        <v/>
      </c>
      <c r="I34" s="7">
        <f>IF($D34="","",$D34-TODAY())</f>
        <v/>
      </c>
      <c r="J34" s="8">
        <f>IF($A34="","",IF($G34="完了","完了",IF($G34="中止","中止",IF($D34="","期限を入力",IF($I34&lt;0,"期限切れ",IF($I34=0,"今日が期限",IF($I34&lt;=2,"期限が近い","期限内")))))))</f>
        <v/>
      </c>
      <c r="K34" s="9">
        <f>IF(OR($E34="",$F34=""),"",ROUND($F34-$E34,1))</f>
        <v/>
      </c>
      <c r="L34" s="10">
        <f>IF($D34="","",$D34-WEEKDAY($D34,3))</f>
        <v/>
      </c>
    </row>
    <row r="35" hidden="1" ht="22" customHeight="1">
      <c r="A35" s="39" t="n"/>
      <c r="B35" s="40" t="n"/>
      <c r="C35" s="40" t="n"/>
      <c r="D35" s="41" t="n"/>
      <c r="E35" s="42" t="n"/>
      <c r="F35" s="42" t="n"/>
      <c r="G35" s="40" t="n"/>
      <c r="H35" s="11">
        <f>IF($G35="","",IF($G35="完了",100,IF($G35="あと少し",75,IF($G35="半分まで",50,IF($G35="着手中",25,IF($G35="未着手",0,IF($G35="持ち越し",0,"")))))))</f>
        <v/>
      </c>
      <c r="I35" s="11">
        <f>IF($D35="","",$D35-TODAY())</f>
        <v/>
      </c>
      <c r="J35" s="12">
        <f>IF($A35="","",IF($G35="完了","完了",IF($G35="中止","中止",IF($D35="","期限を入力",IF($I35&lt;0,"期限切れ",IF($I35=0,"今日が期限",IF($I35&lt;=2,"期限が近い","期限内")))))))</f>
        <v/>
      </c>
      <c r="K35" s="13">
        <f>IF(OR($E35="",$F35=""),"",ROUND($F35-$E35,1))</f>
        <v/>
      </c>
      <c r="L35" s="14">
        <f>IF($D35="","",$D35-WEEKDAY($D35,3))</f>
        <v/>
      </c>
    </row>
    <row r="36" hidden="1" ht="22" customHeight="1">
      <c r="A36" s="39" t="n"/>
      <c r="B36" s="40" t="n"/>
      <c r="C36" s="40" t="n"/>
      <c r="D36" s="41" t="n"/>
      <c r="E36" s="42" t="n"/>
      <c r="F36" s="42" t="n"/>
      <c r="G36" s="40" t="n"/>
      <c r="H36" s="7">
        <f>IF($G36="","",IF($G36="完了",100,IF($G36="あと少し",75,IF($G36="半分まで",50,IF($G36="着手中",25,IF($G36="未着手",0,IF($G36="持ち越し",0,"")))))))</f>
        <v/>
      </c>
      <c r="I36" s="7">
        <f>IF($D36="","",$D36-TODAY())</f>
        <v/>
      </c>
      <c r="J36" s="8">
        <f>IF($A36="","",IF($G36="完了","完了",IF($G36="中止","中止",IF($D36="","期限を入力",IF($I36&lt;0,"期限切れ",IF($I36=0,"今日が期限",IF($I36&lt;=2,"期限が近い","期限内")))))))</f>
        <v/>
      </c>
      <c r="K36" s="9">
        <f>IF(OR($E36="",$F36=""),"",ROUND($F36-$E36,1))</f>
        <v/>
      </c>
      <c r="L36" s="10">
        <f>IF($D36="","",$D36-WEEKDAY($D36,3))</f>
        <v/>
      </c>
    </row>
    <row r="37" hidden="1" ht="22" customHeight="1">
      <c r="A37" s="39" t="n"/>
      <c r="B37" s="40" t="n"/>
      <c r="C37" s="40" t="n"/>
      <c r="D37" s="41" t="n"/>
      <c r="E37" s="42" t="n"/>
      <c r="F37" s="42" t="n"/>
      <c r="G37" s="40" t="n"/>
      <c r="H37" s="11">
        <f>IF($G37="","",IF($G37="完了",100,IF($G37="あと少し",75,IF($G37="半分まで",50,IF($G37="着手中",25,IF($G37="未着手",0,IF($G37="持ち越し",0,"")))))))</f>
        <v/>
      </c>
      <c r="I37" s="11">
        <f>IF($D37="","",$D37-TODAY())</f>
        <v/>
      </c>
      <c r="J37" s="12">
        <f>IF($A37="","",IF($G37="完了","完了",IF($G37="中止","中止",IF($D37="","期限を入力",IF($I37&lt;0,"期限切れ",IF($I37=0,"今日が期限",IF($I37&lt;=2,"期限が近い","期限内")))))))</f>
        <v/>
      </c>
      <c r="K37" s="13">
        <f>IF(OR($E37="",$F37=""),"",ROUND($F37-$E37,1))</f>
        <v/>
      </c>
      <c r="L37" s="14">
        <f>IF($D37="","",$D37-WEEKDAY($D37,3))</f>
        <v/>
      </c>
    </row>
    <row r="38" hidden="1" ht="22" customHeight="1">
      <c r="A38" s="39" t="n"/>
      <c r="B38" s="40" t="n"/>
      <c r="C38" s="40" t="n"/>
      <c r="D38" s="41" t="n"/>
      <c r="E38" s="42" t="n"/>
      <c r="F38" s="42" t="n"/>
      <c r="G38" s="40" t="n"/>
      <c r="H38" s="7">
        <f>IF($G38="","",IF($G38="完了",100,IF($G38="あと少し",75,IF($G38="半分まで",50,IF($G38="着手中",25,IF($G38="未着手",0,IF($G38="持ち越し",0,"")))))))</f>
        <v/>
      </c>
      <c r="I38" s="7">
        <f>IF($D38="","",$D38-TODAY())</f>
        <v/>
      </c>
      <c r="J38" s="8">
        <f>IF($A38="","",IF($G38="完了","完了",IF($G38="中止","中止",IF($D38="","期限を入力",IF($I38&lt;0,"期限切れ",IF($I38=0,"今日が期限",IF($I38&lt;=2,"期限が近い","期限内")))))))</f>
        <v/>
      </c>
      <c r="K38" s="9">
        <f>IF(OR($E38="",$F38=""),"",ROUND($F38-$E38,1))</f>
        <v/>
      </c>
      <c r="L38" s="10">
        <f>IF($D38="","",$D38-WEEKDAY($D38,3))</f>
        <v/>
      </c>
    </row>
    <row r="39" hidden="1" ht="22" customHeight="1">
      <c r="A39" s="39" t="n"/>
      <c r="B39" s="40" t="n"/>
      <c r="C39" s="40" t="n"/>
      <c r="D39" s="41" t="n"/>
      <c r="E39" s="42" t="n"/>
      <c r="F39" s="42" t="n"/>
      <c r="G39" s="40" t="n"/>
      <c r="H39" s="11">
        <f>IF($G39="","",IF($G39="完了",100,IF($G39="あと少し",75,IF($G39="半分まで",50,IF($G39="着手中",25,IF($G39="未着手",0,IF($G39="持ち越し",0,"")))))))</f>
        <v/>
      </c>
      <c r="I39" s="11">
        <f>IF($D39="","",$D39-TODAY())</f>
        <v/>
      </c>
      <c r="J39" s="12">
        <f>IF($A39="","",IF($G39="完了","完了",IF($G39="中止","中止",IF($D39="","期限を入力",IF($I39&lt;0,"期限切れ",IF($I39=0,"今日が期限",IF($I39&lt;=2,"期限が近い","期限内")))))))</f>
        <v/>
      </c>
      <c r="K39" s="13">
        <f>IF(OR($E39="",$F39=""),"",ROUND($F39-$E39,1))</f>
        <v/>
      </c>
      <c r="L39" s="14">
        <f>IF($D39="","",$D39-WEEKDAY($D39,3))</f>
        <v/>
      </c>
    </row>
    <row r="40" hidden="1" ht="22" customHeight="1">
      <c r="A40" s="39" t="n"/>
      <c r="B40" s="40" t="n"/>
      <c r="C40" s="40" t="n"/>
      <c r="D40" s="41" t="n"/>
      <c r="E40" s="42" t="n"/>
      <c r="F40" s="42" t="n"/>
      <c r="G40" s="40" t="n"/>
      <c r="H40" s="7">
        <f>IF($G40="","",IF($G40="完了",100,IF($G40="あと少し",75,IF($G40="半分まで",50,IF($G40="着手中",25,IF($G40="未着手",0,IF($G40="持ち越し",0,"")))))))</f>
        <v/>
      </c>
      <c r="I40" s="7">
        <f>IF($D40="","",$D40-TODAY())</f>
        <v/>
      </c>
      <c r="J40" s="8">
        <f>IF($A40="","",IF($G40="完了","完了",IF($G40="中止","中止",IF($D40="","期限を入力",IF($I40&lt;0,"期限切れ",IF($I40=0,"今日が期限",IF($I40&lt;=2,"期限が近い","期限内")))))))</f>
        <v/>
      </c>
      <c r="K40" s="9">
        <f>IF(OR($E40="",$F40=""),"",ROUND($F40-$E40,1))</f>
        <v/>
      </c>
      <c r="L40" s="10">
        <f>IF($D40="","",$D40-WEEKDAY($D40,3))</f>
        <v/>
      </c>
    </row>
    <row r="41" hidden="1" ht="22" customHeight="1">
      <c r="A41" s="39" t="n"/>
      <c r="B41" s="40" t="n"/>
      <c r="C41" s="40" t="n"/>
      <c r="D41" s="41" t="n"/>
      <c r="E41" s="42" t="n"/>
      <c r="F41" s="42" t="n"/>
      <c r="G41" s="40" t="n"/>
      <c r="H41" s="11">
        <f>IF($G41="","",IF($G41="完了",100,IF($G41="あと少し",75,IF($G41="半分まで",50,IF($G41="着手中",25,IF($G41="未着手",0,IF($G41="持ち越し",0,"")))))))</f>
        <v/>
      </c>
      <c r="I41" s="11">
        <f>IF($D41="","",$D41-TODAY())</f>
        <v/>
      </c>
      <c r="J41" s="12">
        <f>IF($A41="","",IF($G41="完了","完了",IF($G41="中止","中止",IF($D41="","期限を入力",IF($I41&lt;0,"期限切れ",IF($I41=0,"今日が期限",IF($I41&lt;=2,"期限が近い","期限内")))))))</f>
        <v/>
      </c>
      <c r="K41" s="13">
        <f>IF(OR($E41="",$F41=""),"",ROUND($F41-$E41,1))</f>
        <v/>
      </c>
      <c r="L41" s="14">
        <f>IF($D41="","",$D41-WEEKDAY($D41,3))</f>
        <v/>
      </c>
    </row>
    <row r="42" hidden="1" ht="22" customHeight="1">
      <c r="A42" s="39" t="n"/>
      <c r="B42" s="40" t="n"/>
      <c r="C42" s="40" t="n"/>
      <c r="D42" s="41" t="n"/>
      <c r="E42" s="42" t="n"/>
      <c r="F42" s="42" t="n"/>
      <c r="G42" s="40" t="n"/>
      <c r="H42" s="7">
        <f>IF($G42="","",IF($G42="完了",100,IF($G42="あと少し",75,IF($G42="半分まで",50,IF($G42="着手中",25,IF($G42="未着手",0,IF($G42="持ち越し",0,"")))))))</f>
        <v/>
      </c>
      <c r="I42" s="7">
        <f>IF($D42="","",$D42-TODAY())</f>
        <v/>
      </c>
      <c r="J42" s="8">
        <f>IF($A42="","",IF($G42="完了","完了",IF($G42="中止","中止",IF($D42="","期限を入力",IF($I42&lt;0,"期限切れ",IF($I42=0,"今日が期限",IF($I42&lt;=2,"期限が近い","期限内")))))))</f>
        <v/>
      </c>
      <c r="K42" s="9">
        <f>IF(OR($E42="",$F42=""),"",ROUND($F42-$E42,1))</f>
        <v/>
      </c>
      <c r="L42" s="10">
        <f>IF($D42="","",$D42-WEEKDAY($D42,3))</f>
        <v/>
      </c>
    </row>
    <row r="43" hidden="1" ht="22" customHeight="1">
      <c r="A43" s="39" t="n"/>
      <c r="B43" s="40" t="n"/>
      <c r="C43" s="40" t="n"/>
      <c r="D43" s="41" t="n"/>
      <c r="E43" s="42" t="n"/>
      <c r="F43" s="42" t="n"/>
      <c r="G43" s="40" t="n"/>
      <c r="H43" s="11">
        <f>IF($G43="","",IF($G43="完了",100,IF($G43="あと少し",75,IF($G43="半分まで",50,IF($G43="着手中",25,IF($G43="未着手",0,IF($G43="持ち越し",0,"")))))))</f>
        <v/>
      </c>
      <c r="I43" s="11">
        <f>IF($D43="","",$D43-TODAY())</f>
        <v/>
      </c>
      <c r="J43" s="12">
        <f>IF($A43="","",IF($G43="完了","完了",IF($G43="中止","中止",IF($D43="","期限を入力",IF($I43&lt;0,"期限切れ",IF($I43=0,"今日が期限",IF($I43&lt;=2,"期限が近い","期限内")))))))</f>
        <v/>
      </c>
      <c r="K43" s="13">
        <f>IF(OR($E43="",$F43=""),"",ROUND($F43-$E43,1))</f>
        <v/>
      </c>
      <c r="L43" s="14">
        <f>IF($D43="","",$D43-WEEKDAY($D43,3))</f>
        <v/>
      </c>
    </row>
    <row r="44" hidden="1" ht="22" customHeight="1">
      <c r="A44" s="39" t="n"/>
      <c r="B44" s="40" t="n"/>
      <c r="C44" s="40" t="n"/>
      <c r="D44" s="41" t="n"/>
      <c r="E44" s="42" t="n"/>
      <c r="F44" s="42" t="n"/>
      <c r="G44" s="40" t="n"/>
      <c r="H44" s="7">
        <f>IF($G44="","",IF($G44="完了",100,IF($G44="あと少し",75,IF($G44="半分まで",50,IF($G44="着手中",25,IF($G44="未着手",0,IF($G44="持ち越し",0,"")))))))</f>
        <v/>
      </c>
      <c r="I44" s="7">
        <f>IF($D44="","",$D44-TODAY())</f>
        <v/>
      </c>
      <c r="J44" s="8">
        <f>IF($A44="","",IF($G44="完了","完了",IF($G44="中止","中止",IF($D44="","期限を入力",IF($I44&lt;0,"期限切れ",IF($I44=0,"今日が期限",IF($I44&lt;=2,"期限が近い","期限内")))))))</f>
        <v/>
      </c>
      <c r="K44" s="9">
        <f>IF(OR($E44="",$F44=""),"",ROUND($F44-$E44,1))</f>
        <v/>
      </c>
      <c r="L44" s="10">
        <f>IF($D44="","",$D44-WEEKDAY($D44,3))</f>
        <v/>
      </c>
    </row>
    <row r="45" hidden="1" ht="22" customHeight="1">
      <c r="A45" s="39" t="n"/>
      <c r="B45" s="40" t="n"/>
      <c r="C45" s="40" t="n"/>
      <c r="D45" s="41" t="n"/>
      <c r="E45" s="42" t="n"/>
      <c r="F45" s="42" t="n"/>
      <c r="G45" s="40" t="n"/>
      <c r="H45" s="11">
        <f>IF($G45="","",IF($G45="完了",100,IF($G45="あと少し",75,IF($G45="半分まで",50,IF($G45="着手中",25,IF($G45="未着手",0,IF($G45="持ち越し",0,"")))))))</f>
        <v/>
      </c>
      <c r="I45" s="11">
        <f>IF($D45="","",$D45-TODAY())</f>
        <v/>
      </c>
      <c r="J45" s="12">
        <f>IF($A45="","",IF($G45="完了","完了",IF($G45="中止","中止",IF($D45="","期限を入力",IF($I45&lt;0,"期限切れ",IF($I45=0,"今日が期限",IF($I45&lt;=2,"期限が近い","期限内")))))))</f>
        <v/>
      </c>
      <c r="K45" s="13">
        <f>IF(OR($E45="",$F45=""),"",ROUND($F45-$E45,1))</f>
        <v/>
      </c>
      <c r="L45" s="14">
        <f>IF($D45="","",$D45-WEEKDAY($D45,3))</f>
        <v/>
      </c>
    </row>
    <row r="46" hidden="1" ht="22" customHeight="1">
      <c r="A46" s="39" t="n"/>
      <c r="B46" s="40" t="n"/>
      <c r="C46" s="40" t="n"/>
      <c r="D46" s="41" t="n"/>
      <c r="E46" s="42" t="n"/>
      <c r="F46" s="42" t="n"/>
      <c r="G46" s="40" t="n"/>
      <c r="H46" s="7">
        <f>IF($G46="","",IF($G46="完了",100,IF($G46="あと少し",75,IF($G46="半分まで",50,IF($G46="着手中",25,IF($G46="未着手",0,IF($G46="持ち越し",0,"")))))))</f>
        <v/>
      </c>
      <c r="I46" s="7">
        <f>IF($D46="","",$D46-TODAY())</f>
        <v/>
      </c>
      <c r="J46" s="8">
        <f>IF($A46="","",IF($G46="完了","完了",IF($G46="中止","中止",IF($D46="","期限を入力",IF($I46&lt;0,"期限切れ",IF($I46=0,"今日が期限",IF($I46&lt;=2,"期限が近い","期限内")))))))</f>
        <v/>
      </c>
      <c r="K46" s="9">
        <f>IF(OR($E46="",$F46=""),"",ROUND($F46-$E46,1))</f>
        <v/>
      </c>
      <c r="L46" s="10">
        <f>IF($D46="","",$D46-WEEKDAY($D46,3))</f>
        <v/>
      </c>
    </row>
    <row r="47" hidden="1" ht="22" customHeight="1">
      <c r="A47" s="39" t="n"/>
      <c r="B47" s="40" t="n"/>
      <c r="C47" s="40" t="n"/>
      <c r="D47" s="41" t="n"/>
      <c r="E47" s="42" t="n"/>
      <c r="F47" s="42" t="n"/>
      <c r="G47" s="40" t="n"/>
      <c r="H47" s="11">
        <f>IF($G47="","",IF($G47="完了",100,IF($G47="あと少し",75,IF($G47="半分まで",50,IF($G47="着手中",25,IF($G47="未着手",0,IF($G47="持ち越し",0,"")))))))</f>
        <v/>
      </c>
      <c r="I47" s="11">
        <f>IF($D47="","",$D47-TODAY())</f>
        <v/>
      </c>
      <c r="J47" s="12">
        <f>IF($A47="","",IF($G47="完了","完了",IF($G47="中止","中止",IF($D47="","期限を入力",IF($I47&lt;0,"期限切れ",IF($I47=0,"今日が期限",IF($I47&lt;=2,"期限が近い","期限内")))))))</f>
        <v/>
      </c>
      <c r="K47" s="13">
        <f>IF(OR($E47="",$F47=""),"",ROUND($F47-$E47,1))</f>
        <v/>
      </c>
      <c r="L47" s="14">
        <f>IF($D47="","",$D47-WEEKDAY($D47,3))</f>
        <v/>
      </c>
    </row>
    <row r="48" hidden="1" ht="22" customHeight="1">
      <c r="A48" s="39" t="n"/>
      <c r="B48" s="40" t="n"/>
      <c r="C48" s="40" t="n"/>
      <c r="D48" s="41" t="n"/>
      <c r="E48" s="42" t="n"/>
      <c r="F48" s="42" t="n"/>
      <c r="G48" s="40" t="n"/>
      <c r="H48" s="7">
        <f>IF($G48="","",IF($G48="完了",100,IF($G48="あと少し",75,IF($G48="半分まで",50,IF($G48="着手中",25,IF($G48="未着手",0,IF($G48="持ち越し",0,"")))))))</f>
        <v/>
      </c>
      <c r="I48" s="7">
        <f>IF($D48="","",$D48-TODAY())</f>
        <v/>
      </c>
      <c r="J48" s="8">
        <f>IF($A48="","",IF($G48="完了","完了",IF($G48="中止","中止",IF($D48="","期限を入力",IF($I48&lt;0,"期限切れ",IF($I48=0,"今日が期限",IF($I48&lt;=2,"期限が近い","期限内")))))))</f>
        <v/>
      </c>
      <c r="K48" s="9">
        <f>IF(OR($E48="",$F48=""),"",ROUND($F48-$E48,1))</f>
        <v/>
      </c>
      <c r="L48" s="10">
        <f>IF($D48="","",$D48-WEEKDAY($D48,3))</f>
        <v/>
      </c>
    </row>
    <row r="49" hidden="1" ht="22" customHeight="1">
      <c r="A49" s="39" t="n"/>
      <c r="B49" s="40" t="n"/>
      <c r="C49" s="40" t="n"/>
      <c r="D49" s="41" t="n"/>
      <c r="E49" s="42" t="n"/>
      <c r="F49" s="42" t="n"/>
      <c r="G49" s="40" t="n"/>
      <c r="H49" s="11">
        <f>IF($G49="","",IF($G49="完了",100,IF($G49="あと少し",75,IF($G49="半分まで",50,IF($G49="着手中",25,IF($G49="未着手",0,IF($G49="持ち越し",0,"")))))))</f>
        <v/>
      </c>
      <c r="I49" s="11">
        <f>IF($D49="","",$D49-TODAY())</f>
        <v/>
      </c>
      <c r="J49" s="12">
        <f>IF($A49="","",IF($G49="完了","完了",IF($G49="中止","中止",IF($D49="","期限を入力",IF($I49&lt;0,"期限切れ",IF($I49=0,"今日が期限",IF($I49&lt;=2,"期限が近い","期限内")))))))</f>
        <v/>
      </c>
      <c r="K49" s="13">
        <f>IF(OR($E49="",$F49=""),"",ROUND($F49-$E49,1))</f>
        <v/>
      </c>
      <c r="L49" s="14">
        <f>IF($D49="","",$D49-WEEKDAY($D49,3))</f>
        <v/>
      </c>
    </row>
    <row r="50" hidden="1" ht="22" customHeight="1">
      <c r="A50" s="39" t="n"/>
      <c r="B50" s="40" t="n"/>
      <c r="C50" s="40" t="n"/>
      <c r="D50" s="41" t="n"/>
      <c r="E50" s="42" t="n"/>
      <c r="F50" s="42" t="n"/>
      <c r="G50" s="40" t="n"/>
      <c r="H50" s="7">
        <f>IF($G50="","",IF($G50="完了",100,IF($G50="あと少し",75,IF($G50="半分まで",50,IF($G50="着手中",25,IF($G50="未着手",0,IF($G50="持ち越し",0,"")))))))</f>
        <v/>
      </c>
      <c r="I50" s="7">
        <f>IF($D50="","",$D50-TODAY())</f>
        <v/>
      </c>
      <c r="J50" s="8">
        <f>IF($A50="","",IF($G50="完了","完了",IF($G50="中止","中止",IF($D50="","期限を入力",IF($I50&lt;0,"期限切れ",IF($I50=0,"今日が期限",IF($I50&lt;=2,"期限が近い","期限内")))))))</f>
        <v/>
      </c>
      <c r="K50" s="9">
        <f>IF(OR($E50="",$F50=""),"",ROUND($F50-$E50,1))</f>
        <v/>
      </c>
      <c r="L50" s="10">
        <f>IF($D50="","",$D50-WEEKDAY($D50,3))</f>
        <v/>
      </c>
    </row>
    <row r="51" hidden="1" ht="22" customHeight="1">
      <c r="A51" s="39" t="n"/>
      <c r="B51" s="40" t="n"/>
      <c r="C51" s="40" t="n"/>
      <c r="D51" s="41" t="n"/>
      <c r="E51" s="42" t="n"/>
      <c r="F51" s="42" t="n"/>
      <c r="G51" s="40" t="n"/>
      <c r="H51" s="11">
        <f>IF($G51="","",IF($G51="完了",100,IF($G51="あと少し",75,IF($G51="半分まで",50,IF($G51="着手中",25,IF($G51="未着手",0,IF($G51="持ち越し",0,"")))))))</f>
        <v/>
      </c>
      <c r="I51" s="11">
        <f>IF($D51="","",$D51-TODAY())</f>
        <v/>
      </c>
      <c r="J51" s="12">
        <f>IF($A51="","",IF($G51="完了","完了",IF($G51="中止","中止",IF($D51="","期限を入力",IF($I51&lt;0,"期限切れ",IF($I51=0,"今日が期限",IF($I51&lt;=2,"期限が近い","期限内")))))))</f>
        <v/>
      </c>
      <c r="K51" s="13">
        <f>IF(OR($E51="",$F51=""),"",ROUND($F51-$E51,1))</f>
        <v/>
      </c>
      <c r="L51" s="14">
        <f>IF($D51="","",$D51-WEEKDAY($D51,3))</f>
        <v/>
      </c>
    </row>
    <row r="52" hidden="1" ht="22" customHeight="1">
      <c r="A52" s="39" t="n"/>
      <c r="B52" s="40" t="n"/>
      <c r="C52" s="40" t="n"/>
      <c r="D52" s="41" t="n"/>
      <c r="E52" s="42" t="n"/>
      <c r="F52" s="42" t="n"/>
      <c r="G52" s="40" t="n"/>
      <c r="H52" s="7">
        <f>IF($G52="","",IF($G52="完了",100,IF($G52="あと少し",75,IF($G52="半分まで",50,IF($G52="着手中",25,IF($G52="未着手",0,IF($G52="持ち越し",0,"")))))))</f>
        <v/>
      </c>
      <c r="I52" s="7">
        <f>IF($D52="","",$D52-TODAY())</f>
        <v/>
      </c>
      <c r="J52" s="8">
        <f>IF($A52="","",IF($G52="完了","完了",IF($G52="中止","中止",IF($D52="","期限を入力",IF($I52&lt;0,"期限切れ",IF($I52=0,"今日が期限",IF($I52&lt;=2,"期限が近い","期限内")))))))</f>
        <v/>
      </c>
      <c r="K52" s="9">
        <f>IF(OR($E52="",$F52=""),"",ROUND($F52-$E52,1))</f>
        <v/>
      </c>
      <c r="L52" s="10">
        <f>IF($D52="","",$D52-WEEKDAY($D52,3))</f>
        <v/>
      </c>
    </row>
    <row r="53" hidden="1" ht="22" customHeight="1">
      <c r="A53" s="39" t="n"/>
      <c r="B53" s="40" t="n"/>
      <c r="C53" s="40" t="n"/>
      <c r="D53" s="41" t="n"/>
      <c r="E53" s="42" t="n"/>
      <c r="F53" s="42" t="n"/>
      <c r="G53" s="40" t="n"/>
      <c r="H53" s="11">
        <f>IF($G53="","",IF($G53="完了",100,IF($G53="あと少し",75,IF($G53="半分まで",50,IF($G53="着手中",25,IF($G53="未着手",0,IF($G53="持ち越し",0,"")))))))</f>
        <v/>
      </c>
      <c r="I53" s="11">
        <f>IF($D53="","",$D53-TODAY())</f>
        <v/>
      </c>
      <c r="J53" s="12">
        <f>IF($A53="","",IF($G53="完了","完了",IF($G53="中止","中止",IF($D53="","期限を入力",IF($I53&lt;0,"期限切れ",IF($I53=0,"今日が期限",IF($I53&lt;=2,"期限が近い","期限内")))))))</f>
        <v/>
      </c>
      <c r="K53" s="13">
        <f>IF(OR($E53="",$F53=""),"",ROUND($F53-$E53,1))</f>
        <v/>
      </c>
      <c r="L53" s="14">
        <f>IF($D53="","",$D53-WEEKDAY($D53,3))</f>
        <v/>
      </c>
    </row>
    <row r="54" hidden="1" ht="22" customHeight="1">
      <c r="A54" s="39" t="n"/>
      <c r="B54" s="40" t="n"/>
      <c r="C54" s="40" t="n"/>
      <c r="D54" s="41" t="n"/>
      <c r="E54" s="42" t="n"/>
      <c r="F54" s="42" t="n"/>
      <c r="G54" s="40" t="n"/>
      <c r="H54" s="7">
        <f>IF($G54="","",IF($G54="完了",100,IF($G54="あと少し",75,IF($G54="半分まで",50,IF($G54="着手中",25,IF($G54="未着手",0,IF($G54="持ち越し",0,"")))))))</f>
        <v/>
      </c>
      <c r="I54" s="7">
        <f>IF($D54="","",$D54-TODAY())</f>
        <v/>
      </c>
      <c r="J54" s="8">
        <f>IF($A54="","",IF($G54="完了","完了",IF($G54="中止","中止",IF($D54="","期限を入力",IF($I54&lt;0,"期限切れ",IF($I54=0,"今日が期限",IF($I54&lt;=2,"期限が近い","期限内")))))))</f>
        <v/>
      </c>
      <c r="K54" s="9">
        <f>IF(OR($E54="",$F54=""),"",ROUND($F54-$E54,1))</f>
        <v/>
      </c>
      <c r="L54" s="10">
        <f>IF($D54="","",$D54-WEEKDAY($D54,3))</f>
        <v/>
      </c>
    </row>
    <row r="55" hidden="1" ht="22" customHeight="1">
      <c r="A55" s="39" t="n"/>
      <c r="B55" s="40" t="n"/>
      <c r="C55" s="40" t="n"/>
      <c r="D55" s="41" t="n"/>
      <c r="E55" s="42" t="n"/>
      <c r="F55" s="42" t="n"/>
      <c r="G55" s="40" t="n"/>
      <c r="H55" s="11">
        <f>IF($G55="","",IF($G55="完了",100,IF($G55="あと少し",75,IF($G55="半分まで",50,IF($G55="着手中",25,IF($G55="未着手",0,IF($G55="持ち越し",0,"")))))))</f>
        <v/>
      </c>
      <c r="I55" s="11">
        <f>IF($D55="","",$D55-TODAY())</f>
        <v/>
      </c>
      <c r="J55" s="12">
        <f>IF($A55="","",IF($G55="完了","完了",IF($G55="中止","中止",IF($D55="","期限を入力",IF($I55&lt;0,"期限切れ",IF($I55=0,"今日が期限",IF($I55&lt;=2,"期限が近い","期限内")))))))</f>
        <v/>
      </c>
      <c r="K55" s="13">
        <f>IF(OR($E55="",$F55=""),"",ROUND($F55-$E55,1))</f>
        <v/>
      </c>
      <c r="L55" s="14">
        <f>IF($D55="","",$D55-WEEKDAY($D55,3))</f>
        <v/>
      </c>
    </row>
    <row r="56" hidden="1" ht="22" customHeight="1">
      <c r="A56" s="39" t="n"/>
      <c r="B56" s="40" t="n"/>
      <c r="C56" s="40" t="n"/>
      <c r="D56" s="41" t="n"/>
      <c r="E56" s="42" t="n"/>
      <c r="F56" s="42" t="n"/>
      <c r="G56" s="40" t="n"/>
      <c r="H56" s="7">
        <f>IF($G56="","",IF($G56="完了",100,IF($G56="あと少し",75,IF($G56="半分まで",50,IF($G56="着手中",25,IF($G56="未着手",0,IF($G56="持ち越し",0,"")))))))</f>
        <v/>
      </c>
      <c r="I56" s="7">
        <f>IF($D56="","",$D56-TODAY())</f>
        <v/>
      </c>
      <c r="J56" s="8">
        <f>IF($A56="","",IF($G56="完了","完了",IF($G56="中止","中止",IF($D56="","期限を入力",IF($I56&lt;0,"期限切れ",IF($I56=0,"今日が期限",IF($I56&lt;=2,"期限が近い","期限内")))))))</f>
        <v/>
      </c>
      <c r="K56" s="9">
        <f>IF(OR($E56="",$F56=""),"",ROUND($F56-$E56,1))</f>
        <v/>
      </c>
      <c r="L56" s="10">
        <f>IF($D56="","",$D56-WEEKDAY($D56,3))</f>
        <v/>
      </c>
    </row>
    <row r="57" hidden="1" ht="22" customHeight="1">
      <c r="A57" s="39" t="n"/>
      <c r="B57" s="40" t="n"/>
      <c r="C57" s="40" t="n"/>
      <c r="D57" s="41" t="n"/>
      <c r="E57" s="42" t="n"/>
      <c r="F57" s="42" t="n"/>
      <c r="G57" s="40" t="n"/>
      <c r="H57" s="11">
        <f>IF($G57="","",IF($G57="完了",100,IF($G57="あと少し",75,IF($G57="半分まで",50,IF($G57="着手中",25,IF($G57="未着手",0,IF($G57="持ち越し",0,"")))))))</f>
        <v/>
      </c>
      <c r="I57" s="11">
        <f>IF($D57="","",$D57-TODAY())</f>
        <v/>
      </c>
      <c r="J57" s="12">
        <f>IF($A57="","",IF($G57="完了","完了",IF($G57="中止","中止",IF($D57="","期限を入力",IF($I57&lt;0,"期限切れ",IF($I57=0,"今日が期限",IF($I57&lt;=2,"期限が近い","期限内")))))))</f>
        <v/>
      </c>
      <c r="K57" s="13">
        <f>IF(OR($E57="",$F57=""),"",ROUND($F57-$E57,1))</f>
        <v/>
      </c>
      <c r="L57" s="14">
        <f>IF($D57="","",$D57-WEEKDAY($D57,3))</f>
        <v/>
      </c>
    </row>
    <row r="58" hidden="1" ht="22" customHeight="1">
      <c r="A58" s="39" t="n"/>
      <c r="B58" s="40" t="n"/>
      <c r="C58" s="40" t="n"/>
      <c r="D58" s="41" t="n"/>
      <c r="E58" s="42" t="n"/>
      <c r="F58" s="42" t="n"/>
      <c r="G58" s="40" t="n"/>
      <c r="H58" s="7">
        <f>IF($G58="","",IF($G58="完了",100,IF($G58="あと少し",75,IF($G58="半分まで",50,IF($G58="着手中",25,IF($G58="未着手",0,IF($G58="持ち越し",0,"")))))))</f>
        <v/>
      </c>
      <c r="I58" s="7">
        <f>IF($D58="","",$D58-TODAY())</f>
        <v/>
      </c>
      <c r="J58" s="8">
        <f>IF($A58="","",IF($G58="完了","完了",IF($G58="中止","中止",IF($D58="","期限を入力",IF($I58&lt;0,"期限切れ",IF($I58=0,"今日が期限",IF($I58&lt;=2,"期限が近い","期限内")))))))</f>
        <v/>
      </c>
      <c r="K58" s="9">
        <f>IF(OR($E58="",$F58=""),"",ROUND($F58-$E58,1))</f>
        <v/>
      </c>
      <c r="L58" s="10">
        <f>IF($D58="","",$D58-WEEKDAY($D58,3))</f>
        <v/>
      </c>
    </row>
    <row r="59" hidden="1" ht="22" customHeight="1">
      <c r="A59" s="39" t="n"/>
      <c r="B59" s="40" t="n"/>
      <c r="C59" s="40" t="n"/>
      <c r="D59" s="41" t="n"/>
      <c r="E59" s="42" t="n"/>
      <c r="F59" s="42" t="n"/>
      <c r="G59" s="40" t="n"/>
      <c r="H59" s="11">
        <f>IF($G59="","",IF($G59="完了",100,IF($G59="あと少し",75,IF($G59="半分まで",50,IF($G59="着手中",25,IF($G59="未着手",0,IF($G59="持ち越し",0,"")))))))</f>
        <v/>
      </c>
      <c r="I59" s="11">
        <f>IF($D59="","",$D59-TODAY())</f>
        <v/>
      </c>
      <c r="J59" s="12">
        <f>IF($A59="","",IF($G59="完了","完了",IF($G59="中止","中止",IF($D59="","期限を入力",IF($I59&lt;0,"期限切れ",IF($I59=0,"今日が期限",IF($I59&lt;=2,"期限が近い","期限内")))))))</f>
        <v/>
      </c>
      <c r="K59" s="13">
        <f>IF(OR($E59="",$F59=""),"",ROUND($F59-$E59,1))</f>
        <v/>
      </c>
      <c r="L59" s="14">
        <f>IF($D59="","",$D59-WEEKDAY($D59,3))</f>
        <v/>
      </c>
    </row>
    <row r="60" hidden="1" ht="22" customHeight="1">
      <c r="A60" s="39" t="n"/>
      <c r="B60" s="40" t="n"/>
      <c r="C60" s="40" t="n"/>
      <c r="D60" s="41" t="n"/>
      <c r="E60" s="42" t="n"/>
      <c r="F60" s="42" t="n"/>
      <c r="G60" s="40" t="n"/>
      <c r="H60" s="7">
        <f>IF($G60="","",IF($G60="完了",100,IF($G60="あと少し",75,IF($G60="半分まで",50,IF($G60="着手中",25,IF($G60="未着手",0,IF($G60="持ち越し",0,"")))))))</f>
        <v/>
      </c>
      <c r="I60" s="7">
        <f>IF($D60="","",$D60-TODAY())</f>
        <v/>
      </c>
      <c r="J60" s="8">
        <f>IF($A60="","",IF($G60="完了","完了",IF($G60="中止","中止",IF($D60="","期限を入力",IF($I60&lt;0,"期限切れ",IF($I60=0,"今日が期限",IF($I60&lt;=2,"期限が近い","期限内")))))))</f>
        <v/>
      </c>
      <c r="K60" s="9">
        <f>IF(OR($E60="",$F60=""),"",ROUND($F60-$E60,1))</f>
        <v/>
      </c>
      <c r="L60" s="10">
        <f>IF($D60="","",$D60-WEEKDAY($D60,3))</f>
        <v/>
      </c>
    </row>
    <row r="61" hidden="1" ht="22" customHeight="1">
      <c r="A61" s="39" t="n"/>
      <c r="B61" s="40" t="n"/>
      <c r="C61" s="40" t="n"/>
      <c r="D61" s="41" t="n"/>
      <c r="E61" s="42" t="n"/>
      <c r="F61" s="42" t="n"/>
      <c r="G61" s="40" t="n"/>
      <c r="H61" s="11">
        <f>IF($G61="","",IF($G61="完了",100,IF($G61="あと少し",75,IF($G61="半分まで",50,IF($G61="着手中",25,IF($G61="未着手",0,IF($G61="持ち越し",0,"")))))))</f>
        <v/>
      </c>
      <c r="I61" s="11">
        <f>IF($D61="","",$D61-TODAY())</f>
        <v/>
      </c>
      <c r="J61" s="12">
        <f>IF($A61="","",IF($G61="完了","完了",IF($G61="中止","中止",IF($D61="","期限を入力",IF($I61&lt;0,"期限切れ",IF($I61=0,"今日が期限",IF($I61&lt;=2,"期限が近い","期限内")))))))</f>
        <v/>
      </c>
      <c r="K61" s="13">
        <f>IF(OR($E61="",$F61=""),"",ROUND($F61-$E61,1))</f>
        <v/>
      </c>
      <c r="L61" s="14">
        <f>IF($D61="","",$D61-WEEKDAY($D61,3))</f>
        <v/>
      </c>
    </row>
    <row r="62" hidden="1" ht="22" customHeight="1">
      <c r="A62" s="39" t="n"/>
      <c r="B62" s="40" t="n"/>
      <c r="C62" s="40" t="n"/>
      <c r="D62" s="41" t="n"/>
      <c r="E62" s="42" t="n"/>
      <c r="F62" s="42" t="n"/>
      <c r="G62" s="40" t="n"/>
      <c r="H62" s="7">
        <f>IF($G62="","",IF($G62="完了",100,IF($G62="あと少し",75,IF($G62="半分まで",50,IF($G62="着手中",25,IF($G62="未着手",0,IF($G62="持ち越し",0,"")))))))</f>
        <v/>
      </c>
      <c r="I62" s="7">
        <f>IF($D62="","",$D62-TODAY())</f>
        <v/>
      </c>
      <c r="J62" s="8">
        <f>IF($A62="","",IF($G62="完了","完了",IF($G62="中止","中止",IF($D62="","期限を入力",IF($I62&lt;0,"期限切れ",IF($I62=0,"今日が期限",IF($I62&lt;=2,"期限が近い","期限内")))))))</f>
        <v/>
      </c>
      <c r="K62" s="9">
        <f>IF(OR($E62="",$F62=""),"",ROUND($F62-$E62,1))</f>
        <v/>
      </c>
      <c r="L62" s="10">
        <f>IF($D62="","",$D62-WEEKDAY($D62,3))</f>
        <v/>
      </c>
    </row>
    <row r="63" hidden="1" ht="22" customHeight="1">
      <c r="A63" s="39" t="n"/>
      <c r="B63" s="40" t="n"/>
      <c r="C63" s="40" t="n"/>
      <c r="D63" s="41" t="n"/>
      <c r="E63" s="42" t="n"/>
      <c r="F63" s="42" t="n"/>
      <c r="G63" s="40" t="n"/>
      <c r="H63" s="11">
        <f>IF($G63="","",IF($G63="完了",100,IF($G63="あと少し",75,IF($G63="半分まで",50,IF($G63="着手中",25,IF($G63="未着手",0,IF($G63="持ち越し",0,"")))))))</f>
        <v/>
      </c>
      <c r="I63" s="11">
        <f>IF($D63="","",$D63-TODAY())</f>
        <v/>
      </c>
      <c r="J63" s="12">
        <f>IF($A63="","",IF($G63="完了","完了",IF($G63="中止","中止",IF($D63="","期限を入力",IF($I63&lt;0,"期限切れ",IF($I63=0,"今日が期限",IF($I63&lt;=2,"期限が近い","期限内")))))))</f>
        <v/>
      </c>
      <c r="K63" s="13">
        <f>IF(OR($E63="",$F63=""),"",ROUND($F63-$E63,1))</f>
        <v/>
      </c>
      <c r="L63" s="14">
        <f>IF($D63="","",$D63-WEEKDAY($D63,3))</f>
        <v/>
      </c>
    </row>
    <row r="64" hidden="1" ht="22" customHeight="1">
      <c r="A64" s="39" t="n"/>
      <c r="B64" s="40" t="n"/>
      <c r="C64" s="40" t="n"/>
      <c r="D64" s="41" t="n"/>
      <c r="E64" s="42" t="n"/>
      <c r="F64" s="42" t="n"/>
      <c r="G64" s="40" t="n"/>
      <c r="H64" s="7">
        <f>IF($G64="","",IF($G64="完了",100,IF($G64="あと少し",75,IF($G64="半分まで",50,IF($G64="着手中",25,IF($G64="未着手",0,IF($G64="持ち越し",0,"")))))))</f>
        <v/>
      </c>
      <c r="I64" s="7">
        <f>IF($D64="","",$D64-TODAY())</f>
        <v/>
      </c>
      <c r="J64" s="8">
        <f>IF($A64="","",IF($G64="完了","完了",IF($G64="中止","中止",IF($D64="","期限を入力",IF($I64&lt;0,"期限切れ",IF($I64=0,"今日が期限",IF($I64&lt;=2,"期限が近い","期限内")))))))</f>
        <v/>
      </c>
      <c r="K64" s="9">
        <f>IF(OR($E64="",$F64=""),"",ROUND($F64-$E64,1))</f>
        <v/>
      </c>
      <c r="L64" s="10">
        <f>IF($D64="","",$D64-WEEKDAY($D64,3))</f>
        <v/>
      </c>
    </row>
    <row r="65" hidden="1" ht="22" customHeight="1">
      <c r="A65" s="39" t="n"/>
      <c r="B65" s="40" t="n"/>
      <c r="C65" s="40" t="n"/>
      <c r="D65" s="41" t="n"/>
      <c r="E65" s="42" t="n"/>
      <c r="F65" s="42" t="n"/>
      <c r="G65" s="40" t="n"/>
      <c r="H65" s="11">
        <f>IF($G65="","",IF($G65="完了",100,IF($G65="あと少し",75,IF($G65="半分まで",50,IF($G65="着手中",25,IF($G65="未着手",0,IF($G65="持ち越し",0,"")))))))</f>
        <v/>
      </c>
      <c r="I65" s="11">
        <f>IF($D65="","",$D65-TODAY())</f>
        <v/>
      </c>
      <c r="J65" s="12">
        <f>IF($A65="","",IF($G65="完了","完了",IF($G65="中止","中止",IF($D65="","期限を入力",IF($I65&lt;0,"期限切れ",IF($I65=0,"今日が期限",IF($I65&lt;=2,"期限が近い","期限内")))))))</f>
        <v/>
      </c>
      <c r="K65" s="13">
        <f>IF(OR($E65="",$F65=""),"",ROUND($F65-$E65,1))</f>
        <v/>
      </c>
      <c r="L65" s="14">
        <f>IF($D65="","",$D65-WEEKDAY($D65,3))</f>
        <v/>
      </c>
    </row>
    <row r="66" hidden="1" ht="22" customHeight="1">
      <c r="A66" s="39" t="n"/>
      <c r="B66" s="40" t="n"/>
      <c r="C66" s="40" t="n"/>
      <c r="D66" s="41" t="n"/>
      <c r="E66" s="42" t="n"/>
      <c r="F66" s="42" t="n"/>
      <c r="G66" s="40" t="n"/>
      <c r="H66" s="7">
        <f>IF($G66="","",IF($G66="完了",100,IF($G66="あと少し",75,IF($G66="半分まで",50,IF($G66="着手中",25,IF($G66="未着手",0,IF($G66="持ち越し",0,"")))))))</f>
        <v/>
      </c>
      <c r="I66" s="7">
        <f>IF($D66="","",$D66-TODAY())</f>
        <v/>
      </c>
      <c r="J66" s="8">
        <f>IF($A66="","",IF($G66="完了","完了",IF($G66="中止","中止",IF($D66="","期限を入力",IF($I66&lt;0,"期限切れ",IF($I66=0,"今日が期限",IF($I66&lt;=2,"期限が近い","期限内")))))))</f>
        <v/>
      </c>
      <c r="K66" s="9">
        <f>IF(OR($E66="",$F66=""),"",ROUND($F66-$E66,1))</f>
        <v/>
      </c>
      <c r="L66" s="10">
        <f>IF($D66="","",$D66-WEEKDAY($D66,3))</f>
        <v/>
      </c>
    </row>
    <row r="67" hidden="1" ht="22" customHeight="1">
      <c r="A67" s="39" t="n"/>
      <c r="B67" s="40" t="n"/>
      <c r="C67" s="40" t="n"/>
      <c r="D67" s="41" t="n"/>
      <c r="E67" s="42" t="n"/>
      <c r="F67" s="42" t="n"/>
      <c r="G67" s="40" t="n"/>
      <c r="H67" s="11">
        <f>IF($G67="","",IF($G67="完了",100,IF($G67="あと少し",75,IF($G67="半分まで",50,IF($G67="着手中",25,IF($G67="未着手",0,IF($G67="持ち越し",0,"")))))))</f>
        <v/>
      </c>
      <c r="I67" s="11">
        <f>IF($D67="","",$D67-TODAY())</f>
        <v/>
      </c>
      <c r="J67" s="12">
        <f>IF($A67="","",IF($G67="完了","完了",IF($G67="中止","中止",IF($D67="","期限を入力",IF($I67&lt;0,"期限切れ",IF($I67=0,"今日が期限",IF($I67&lt;=2,"期限が近い","期限内")))))))</f>
        <v/>
      </c>
      <c r="K67" s="13">
        <f>IF(OR($E67="",$F67=""),"",ROUND($F67-$E67,1))</f>
        <v/>
      </c>
      <c r="L67" s="14">
        <f>IF($D67="","",$D67-WEEKDAY($D67,3))</f>
        <v/>
      </c>
    </row>
    <row r="68" hidden="1" ht="22" customHeight="1">
      <c r="A68" s="39" t="n"/>
      <c r="B68" s="40" t="n"/>
      <c r="C68" s="40" t="n"/>
      <c r="D68" s="41" t="n"/>
      <c r="E68" s="42" t="n"/>
      <c r="F68" s="42" t="n"/>
      <c r="G68" s="40" t="n"/>
      <c r="H68" s="7">
        <f>IF($G68="","",IF($G68="完了",100,IF($G68="あと少し",75,IF($G68="半分まで",50,IF($G68="着手中",25,IF($G68="未着手",0,IF($G68="持ち越し",0,"")))))))</f>
        <v/>
      </c>
      <c r="I68" s="7">
        <f>IF($D68="","",$D68-TODAY())</f>
        <v/>
      </c>
      <c r="J68" s="8">
        <f>IF($A68="","",IF($G68="完了","完了",IF($G68="中止","中止",IF($D68="","期限を入力",IF($I68&lt;0,"期限切れ",IF($I68=0,"今日が期限",IF($I68&lt;=2,"期限が近い","期限内")))))))</f>
        <v/>
      </c>
      <c r="K68" s="9">
        <f>IF(OR($E68="",$F68=""),"",ROUND($F68-$E68,1))</f>
        <v/>
      </c>
      <c r="L68" s="10">
        <f>IF($D68="","",$D68-WEEKDAY($D68,3))</f>
        <v/>
      </c>
    </row>
    <row r="69" hidden="1" ht="22" customHeight="1">
      <c r="A69" s="39" t="n"/>
      <c r="B69" s="40" t="n"/>
      <c r="C69" s="40" t="n"/>
      <c r="D69" s="41" t="n"/>
      <c r="E69" s="42" t="n"/>
      <c r="F69" s="42" t="n"/>
      <c r="G69" s="40" t="n"/>
      <c r="H69" s="11">
        <f>IF($G69="","",IF($G69="完了",100,IF($G69="あと少し",75,IF($G69="半分まで",50,IF($G69="着手中",25,IF($G69="未着手",0,IF($G69="持ち越し",0,"")))))))</f>
        <v/>
      </c>
      <c r="I69" s="11">
        <f>IF($D69="","",$D69-TODAY())</f>
        <v/>
      </c>
      <c r="J69" s="12">
        <f>IF($A69="","",IF($G69="完了","完了",IF($G69="中止","中止",IF($D69="","期限を入力",IF($I69&lt;0,"期限切れ",IF($I69=0,"今日が期限",IF($I69&lt;=2,"期限が近い","期限内")))))))</f>
        <v/>
      </c>
      <c r="K69" s="13">
        <f>IF(OR($E69="",$F69=""),"",ROUND($F69-$E69,1))</f>
        <v/>
      </c>
      <c r="L69" s="14">
        <f>IF($D69="","",$D69-WEEKDAY($D69,3))</f>
        <v/>
      </c>
    </row>
    <row r="70" hidden="1" ht="22" customHeight="1">
      <c r="A70" s="39" t="n"/>
      <c r="B70" s="40" t="n"/>
      <c r="C70" s="40" t="n"/>
      <c r="D70" s="41" t="n"/>
      <c r="E70" s="42" t="n"/>
      <c r="F70" s="42" t="n"/>
      <c r="G70" s="40" t="n"/>
      <c r="H70" s="7">
        <f>IF($G70="","",IF($G70="完了",100,IF($G70="あと少し",75,IF($G70="半分まで",50,IF($G70="着手中",25,IF($G70="未着手",0,IF($G70="持ち越し",0,"")))))))</f>
        <v/>
      </c>
      <c r="I70" s="7">
        <f>IF($D70="","",$D70-TODAY())</f>
        <v/>
      </c>
      <c r="J70" s="8">
        <f>IF($A70="","",IF($G70="完了","完了",IF($G70="中止","中止",IF($D70="","期限を入力",IF($I70&lt;0,"期限切れ",IF($I70=0,"今日が期限",IF($I70&lt;=2,"期限が近い","期限内")))))))</f>
        <v/>
      </c>
      <c r="K70" s="9">
        <f>IF(OR($E70="",$F70=""),"",ROUND($F70-$E70,1))</f>
        <v/>
      </c>
      <c r="L70" s="10">
        <f>IF($D70="","",$D70-WEEKDAY($D70,3))</f>
        <v/>
      </c>
    </row>
    <row r="71" hidden="1" ht="22" customHeight="1">
      <c r="A71" s="39" t="n"/>
      <c r="B71" s="40" t="n"/>
      <c r="C71" s="40" t="n"/>
      <c r="D71" s="41" t="n"/>
      <c r="E71" s="42" t="n"/>
      <c r="F71" s="42" t="n"/>
      <c r="G71" s="40" t="n"/>
      <c r="H71" s="11">
        <f>IF($G71="","",IF($G71="完了",100,IF($G71="あと少し",75,IF($G71="半分まで",50,IF($G71="着手中",25,IF($G71="未着手",0,IF($G71="持ち越し",0,"")))))))</f>
        <v/>
      </c>
      <c r="I71" s="11">
        <f>IF($D71="","",$D71-TODAY())</f>
        <v/>
      </c>
      <c r="J71" s="12">
        <f>IF($A71="","",IF($G71="完了","完了",IF($G71="中止","中止",IF($D71="","期限を入力",IF($I71&lt;0,"期限切れ",IF($I71=0,"今日が期限",IF($I71&lt;=2,"期限が近い","期限内")))))))</f>
        <v/>
      </c>
      <c r="K71" s="13">
        <f>IF(OR($E71="",$F71=""),"",ROUND($F71-$E71,1))</f>
        <v/>
      </c>
      <c r="L71" s="14">
        <f>IF($D71="","",$D71-WEEKDAY($D71,3))</f>
        <v/>
      </c>
    </row>
    <row r="72" hidden="1" ht="22" customHeight="1">
      <c r="A72" s="39" t="n"/>
      <c r="B72" s="40" t="n"/>
      <c r="C72" s="40" t="n"/>
      <c r="D72" s="41" t="n"/>
      <c r="E72" s="42" t="n"/>
      <c r="F72" s="42" t="n"/>
      <c r="G72" s="40" t="n"/>
      <c r="H72" s="7">
        <f>IF($G72="","",IF($G72="完了",100,IF($G72="あと少し",75,IF($G72="半分まで",50,IF($G72="着手中",25,IF($G72="未着手",0,IF($G72="持ち越し",0,"")))))))</f>
        <v/>
      </c>
      <c r="I72" s="7">
        <f>IF($D72="","",$D72-TODAY())</f>
        <v/>
      </c>
      <c r="J72" s="8">
        <f>IF($A72="","",IF($G72="完了","完了",IF($G72="中止","中止",IF($D72="","期限を入力",IF($I72&lt;0,"期限切れ",IF($I72=0,"今日が期限",IF($I72&lt;=2,"期限が近い","期限内")))))))</f>
        <v/>
      </c>
      <c r="K72" s="9">
        <f>IF(OR($E72="",$F72=""),"",ROUND($F72-$E72,1))</f>
        <v/>
      </c>
      <c r="L72" s="10">
        <f>IF($D72="","",$D72-WEEKDAY($D72,3))</f>
        <v/>
      </c>
    </row>
    <row r="73" hidden="1" ht="22" customHeight="1">
      <c r="A73" s="39" t="n"/>
      <c r="B73" s="40" t="n"/>
      <c r="C73" s="40" t="n"/>
      <c r="D73" s="41" t="n"/>
      <c r="E73" s="42" t="n"/>
      <c r="F73" s="42" t="n"/>
      <c r="G73" s="40" t="n"/>
      <c r="H73" s="11">
        <f>IF($G73="","",IF($G73="完了",100,IF($G73="あと少し",75,IF($G73="半分まで",50,IF($G73="着手中",25,IF($G73="未着手",0,IF($G73="持ち越し",0,"")))))))</f>
        <v/>
      </c>
      <c r="I73" s="11">
        <f>IF($D73="","",$D73-TODAY())</f>
        <v/>
      </c>
      <c r="J73" s="12">
        <f>IF($A73="","",IF($G73="完了","完了",IF($G73="中止","中止",IF($D73="","期限を入力",IF($I73&lt;0,"期限切れ",IF($I73=0,"今日が期限",IF($I73&lt;=2,"期限が近い","期限内")))))))</f>
        <v/>
      </c>
      <c r="K73" s="13">
        <f>IF(OR($E73="",$F73=""),"",ROUND($F73-$E73,1))</f>
        <v/>
      </c>
      <c r="L73" s="14">
        <f>IF($D73="","",$D73-WEEKDAY($D73,3))</f>
        <v/>
      </c>
    </row>
    <row r="74" hidden="1" ht="22" customHeight="1">
      <c r="A74" s="39" t="n"/>
      <c r="B74" s="40" t="n"/>
      <c r="C74" s="40" t="n"/>
      <c r="D74" s="41" t="n"/>
      <c r="E74" s="42" t="n"/>
      <c r="F74" s="42" t="n"/>
      <c r="G74" s="40" t="n"/>
      <c r="H74" s="7">
        <f>IF($G74="","",IF($G74="完了",100,IF($G74="あと少し",75,IF($G74="半分まで",50,IF($G74="着手中",25,IF($G74="未着手",0,IF($G74="持ち越し",0,"")))))))</f>
        <v/>
      </c>
      <c r="I74" s="7">
        <f>IF($D74="","",$D74-TODAY())</f>
        <v/>
      </c>
      <c r="J74" s="8">
        <f>IF($A74="","",IF($G74="完了","完了",IF($G74="中止","中止",IF($D74="","期限を入力",IF($I74&lt;0,"期限切れ",IF($I74=0,"今日が期限",IF($I74&lt;=2,"期限が近い","期限内")))))))</f>
        <v/>
      </c>
      <c r="K74" s="9">
        <f>IF(OR($E74="",$F74=""),"",ROUND($F74-$E74,1))</f>
        <v/>
      </c>
      <c r="L74" s="10">
        <f>IF($D74="","",$D74-WEEKDAY($D74,3))</f>
        <v/>
      </c>
    </row>
    <row r="75" hidden="1" ht="22" customHeight="1">
      <c r="A75" s="39" t="n"/>
      <c r="B75" s="40" t="n"/>
      <c r="C75" s="40" t="n"/>
      <c r="D75" s="41" t="n"/>
      <c r="E75" s="42" t="n"/>
      <c r="F75" s="42" t="n"/>
      <c r="G75" s="40" t="n"/>
      <c r="H75" s="11">
        <f>IF($G75="","",IF($G75="完了",100,IF($G75="あと少し",75,IF($G75="半分まで",50,IF($G75="着手中",25,IF($G75="未着手",0,IF($G75="持ち越し",0,"")))))))</f>
        <v/>
      </c>
      <c r="I75" s="11">
        <f>IF($D75="","",$D75-TODAY())</f>
        <v/>
      </c>
      <c r="J75" s="12">
        <f>IF($A75="","",IF($G75="完了","完了",IF($G75="中止","中止",IF($D75="","期限を入力",IF($I75&lt;0,"期限切れ",IF($I75=0,"今日が期限",IF($I75&lt;=2,"期限が近い","期限内")))))))</f>
        <v/>
      </c>
      <c r="K75" s="13">
        <f>IF(OR($E75="",$F75=""),"",ROUND($F75-$E75,1))</f>
        <v/>
      </c>
      <c r="L75" s="14">
        <f>IF($D75="","",$D75-WEEKDAY($D75,3))</f>
        <v/>
      </c>
    </row>
    <row r="76" hidden="1" ht="22" customHeight="1">
      <c r="A76" s="39" t="n"/>
      <c r="B76" s="40" t="n"/>
      <c r="C76" s="40" t="n"/>
      <c r="D76" s="41" t="n"/>
      <c r="E76" s="42" t="n"/>
      <c r="F76" s="42" t="n"/>
      <c r="G76" s="40" t="n"/>
      <c r="H76" s="7">
        <f>IF($G76="","",IF($G76="完了",100,IF($G76="あと少し",75,IF($G76="半分まで",50,IF($G76="着手中",25,IF($G76="未着手",0,IF($G76="持ち越し",0,"")))))))</f>
        <v/>
      </c>
      <c r="I76" s="7">
        <f>IF($D76="","",$D76-TODAY())</f>
        <v/>
      </c>
      <c r="J76" s="8">
        <f>IF($A76="","",IF($G76="完了","完了",IF($G76="中止","中止",IF($D76="","期限を入力",IF($I76&lt;0,"期限切れ",IF($I76=0,"今日が期限",IF($I76&lt;=2,"期限が近い","期限内")))))))</f>
        <v/>
      </c>
      <c r="K76" s="9">
        <f>IF(OR($E76="",$F76=""),"",ROUND($F76-$E76,1))</f>
        <v/>
      </c>
      <c r="L76" s="10">
        <f>IF($D76="","",$D76-WEEKDAY($D76,3))</f>
        <v/>
      </c>
    </row>
    <row r="77" hidden="1" ht="22" customHeight="1">
      <c r="A77" s="39" t="n"/>
      <c r="B77" s="40" t="n"/>
      <c r="C77" s="40" t="n"/>
      <c r="D77" s="41" t="n"/>
      <c r="E77" s="42" t="n"/>
      <c r="F77" s="42" t="n"/>
      <c r="G77" s="40" t="n"/>
      <c r="H77" s="11">
        <f>IF($G77="","",IF($G77="完了",100,IF($G77="あと少し",75,IF($G77="半分まで",50,IF($G77="着手中",25,IF($G77="未着手",0,IF($G77="持ち越し",0,"")))))))</f>
        <v/>
      </c>
      <c r="I77" s="11">
        <f>IF($D77="","",$D77-TODAY())</f>
        <v/>
      </c>
      <c r="J77" s="12">
        <f>IF($A77="","",IF($G77="完了","完了",IF($G77="中止","中止",IF($D77="","期限を入力",IF($I77&lt;0,"期限切れ",IF($I77=0,"今日が期限",IF($I77&lt;=2,"期限が近い","期限内")))))))</f>
        <v/>
      </c>
      <c r="K77" s="13">
        <f>IF(OR($E77="",$F77=""),"",ROUND($F77-$E77,1))</f>
        <v/>
      </c>
      <c r="L77" s="14">
        <f>IF($D77="","",$D77-WEEKDAY($D77,3))</f>
        <v/>
      </c>
    </row>
    <row r="78" hidden="1" ht="22" customHeight="1">
      <c r="A78" s="39" t="n"/>
      <c r="B78" s="40" t="n"/>
      <c r="C78" s="40" t="n"/>
      <c r="D78" s="41" t="n"/>
      <c r="E78" s="42" t="n"/>
      <c r="F78" s="42" t="n"/>
      <c r="G78" s="40" t="n"/>
      <c r="H78" s="7">
        <f>IF($G78="","",IF($G78="完了",100,IF($G78="あと少し",75,IF($G78="半分まで",50,IF($G78="着手中",25,IF($G78="未着手",0,IF($G78="持ち越し",0,"")))))))</f>
        <v/>
      </c>
      <c r="I78" s="7">
        <f>IF($D78="","",$D78-TODAY())</f>
        <v/>
      </c>
      <c r="J78" s="8">
        <f>IF($A78="","",IF($G78="完了","完了",IF($G78="中止","中止",IF($D78="","期限を入力",IF($I78&lt;0,"期限切れ",IF($I78=0,"今日が期限",IF($I78&lt;=2,"期限が近い","期限内")))))))</f>
        <v/>
      </c>
      <c r="K78" s="9">
        <f>IF(OR($E78="",$F78=""),"",ROUND($F78-$E78,1))</f>
        <v/>
      </c>
      <c r="L78" s="10">
        <f>IF($D78="","",$D78-WEEKDAY($D78,3))</f>
        <v/>
      </c>
    </row>
    <row r="79" hidden="1" ht="22" customHeight="1">
      <c r="A79" s="39" t="n"/>
      <c r="B79" s="40" t="n"/>
      <c r="C79" s="40" t="n"/>
      <c r="D79" s="41" t="n"/>
      <c r="E79" s="42" t="n"/>
      <c r="F79" s="42" t="n"/>
      <c r="G79" s="40" t="n"/>
      <c r="H79" s="11">
        <f>IF($G79="","",IF($G79="完了",100,IF($G79="あと少し",75,IF($G79="半分まで",50,IF($G79="着手中",25,IF($G79="未着手",0,IF($G79="持ち越し",0,"")))))))</f>
        <v/>
      </c>
      <c r="I79" s="11">
        <f>IF($D79="","",$D79-TODAY())</f>
        <v/>
      </c>
      <c r="J79" s="12">
        <f>IF($A79="","",IF($G79="完了","完了",IF($G79="中止","中止",IF($D79="","期限を入力",IF($I79&lt;0,"期限切れ",IF($I79=0,"今日が期限",IF($I79&lt;=2,"期限が近い","期限内")))))))</f>
        <v/>
      </c>
      <c r="K79" s="13">
        <f>IF(OR($E79="",$F79=""),"",ROUND($F79-$E79,1))</f>
        <v/>
      </c>
      <c r="L79" s="14">
        <f>IF($D79="","",$D79-WEEKDAY($D79,3))</f>
        <v/>
      </c>
    </row>
    <row r="80" hidden="1" ht="22" customHeight="1">
      <c r="A80" s="39" t="n"/>
      <c r="B80" s="40" t="n"/>
      <c r="C80" s="40" t="n"/>
      <c r="D80" s="41" t="n"/>
      <c r="E80" s="42" t="n"/>
      <c r="F80" s="42" t="n"/>
      <c r="G80" s="40" t="n"/>
      <c r="H80" s="7">
        <f>IF($G80="","",IF($G80="完了",100,IF($G80="あと少し",75,IF($G80="半分まで",50,IF($G80="着手中",25,IF($G80="未着手",0,IF($G80="持ち越し",0,"")))))))</f>
        <v/>
      </c>
      <c r="I80" s="7">
        <f>IF($D80="","",$D80-TODAY())</f>
        <v/>
      </c>
      <c r="J80" s="8">
        <f>IF($A80="","",IF($G80="完了","完了",IF($G80="中止","中止",IF($D80="","期限を入力",IF($I80&lt;0,"期限切れ",IF($I80=0,"今日が期限",IF($I80&lt;=2,"期限が近い","期限内")))))))</f>
        <v/>
      </c>
      <c r="K80" s="9">
        <f>IF(OR($E80="",$F80=""),"",ROUND($F80-$E80,1))</f>
        <v/>
      </c>
      <c r="L80" s="10">
        <f>IF($D80="","",$D80-WEEKDAY($D80,3))</f>
        <v/>
      </c>
    </row>
    <row r="81" hidden="1" ht="22" customHeight="1">
      <c r="A81" s="39" t="n"/>
      <c r="B81" s="40" t="n"/>
      <c r="C81" s="40" t="n"/>
      <c r="D81" s="41" t="n"/>
      <c r="E81" s="42" t="n"/>
      <c r="F81" s="42" t="n"/>
      <c r="G81" s="40" t="n"/>
      <c r="H81" s="11">
        <f>IF($G81="","",IF($G81="完了",100,IF($G81="あと少し",75,IF($G81="半分まで",50,IF($G81="着手中",25,IF($G81="未着手",0,IF($G81="持ち越し",0,"")))))))</f>
        <v/>
      </c>
      <c r="I81" s="11">
        <f>IF($D81="","",$D81-TODAY())</f>
        <v/>
      </c>
      <c r="J81" s="12">
        <f>IF($A81="","",IF($G81="完了","完了",IF($G81="中止","中止",IF($D81="","期限を入力",IF($I81&lt;0,"期限切れ",IF($I81=0,"今日が期限",IF($I81&lt;=2,"期限が近い","期限内")))))))</f>
        <v/>
      </c>
      <c r="K81" s="13">
        <f>IF(OR($E81="",$F81=""),"",ROUND($F81-$E81,1))</f>
        <v/>
      </c>
      <c r="L81" s="14">
        <f>IF($D81="","",$D81-WEEKDAY($D81,3))</f>
        <v/>
      </c>
    </row>
    <row r="82" hidden="1" ht="22" customHeight="1">
      <c r="A82" s="39" t="n"/>
      <c r="B82" s="40" t="n"/>
      <c r="C82" s="40" t="n"/>
      <c r="D82" s="41" t="n"/>
      <c r="E82" s="42" t="n"/>
      <c r="F82" s="42" t="n"/>
      <c r="G82" s="40" t="n"/>
      <c r="H82" s="7">
        <f>IF($G82="","",IF($G82="完了",100,IF($G82="あと少し",75,IF($G82="半分まで",50,IF($G82="着手中",25,IF($G82="未着手",0,IF($G82="持ち越し",0,"")))))))</f>
        <v/>
      </c>
      <c r="I82" s="7">
        <f>IF($D82="","",$D82-TODAY())</f>
        <v/>
      </c>
      <c r="J82" s="8">
        <f>IF($A82="","",IF($G82="完了","完了",IF($G82="中止","中止",IF($D82="","期限を入力",IF($I82&lt;0,"期限切れ",IF($I82=0,"今日が期限",IF($I82&lt;=2,"期限が近い","期限内")))))))</f>
        <v/>
      </c>
      <c r="K82" s="9">
        <f>IF(OR($E82="",$F82=""),"",ROUND($F82-$E82,1))</f>
        <v/>
      </c>
      <c r="L82" s="10">
        <f>IF($D82="","",$D82-WEEKDAY($D82,3))</f>
        <v/>
      </c>
    </row>
    <row r="83" hidden="1" ht="22" customHeight="1">
      <c r="A83" s="39" t="n"/>
      <c r="B83" s="40" t="n"/>
      <c r="C83" s="40" t="n"/>
      <c r="D83" s="41" t="n"/>
      <c r="E83" s="42" t="n"/>
      <c r="F83" s="42" t="n"/>
      <c r="G83" s="40" t="n"/>
      <c r="H83" s="11">
        <f>IF($G83="","",IF($G83="完了",100,IF($G83="あと少し",75,IF($G83="半分まで",50,IF($G83="着手中",25,IF($G83="未着手",0,IF($G83="持ち越し",0,"")))))))</f>
        <v/>
      </c>
      <c r="I83" s="11">
        <f>IF($D83="","",$D83-TODAY())</f>
        <v/>
      </c>
      <c r="J83" s="12">
        <f>IF($A83="","",IF($G83="完了","完了",IF($G83="中止","中止",IF($D83="","期限を入力",IF($I83&lt;0,"期限切れ",IF($I83=0,"今日が期限",IF($I83&lt;=2,"期限が近い","期限内")))))))</f>
        <v/>
      </c>
      <c r="K83" s="13">
        <f>IF(OR($E83="",$F83=""),"",ROUND($F83-$E83,1))</f>
        <v/>
      </c>
      <c r="L83" s="14">
        <f>IF($D83="","",$D83-WEEKDAY($D83,3))</f>
        <v/>
      </c>
    </row>
    <row r="84" hidden="1" ht="22" customHeight="1">
      <c r="A84" s="39" t="n"/>
      <c r="B84" s="40" t="n"/>
      <c r="C84" s="40" t="n"/>
      <c r="D84" s="41" t="n"/>
      <c r="E84" s="42" t="n"/>
      <c r="F84" s="42" t="n"/>
      <c r="G84" s="40" t="n"/>
      <c r="H84" s="7">
        <f>IF($G84="","",IF($G84="完了",100,IF($G84="あと少し",75,IF($G84="半分まで",50,IF($G84="着手中",25,IF($G84="未着手",0,IF($G84="持ち越し",0,"")))))))</f>
        <v/>
      </c>
      <c r="I84" s="7">
        <f>IF($D84="","",$D84-TODAY())</f>
        <v/>
      </c>
      <c r="J84" s="8">
        <f>IF($A84="","",IF($G84="完了","完了",IF($G84="中止","中止",IF($D84="","期限を入力",IF($I84&lt;0,"期限切れ",IF($I84=0,"今日が期限",IF($I84&lt;=2,"期限が近い","期限内")))))))</f>
        <v/>
      </c>
      <c r="K84" s="9">
        <f>IF(OR($E84="",$F84=""),"",ROUND($F84-$E84,1))</f>
        <v/>
      </c>
      <c r="L84" s="10">
        <f>IF($D84="","",$D84-WEEKDAY($D84,3))</f>
        <v/>
      </c>
    </row>
    <row r="85" hidden="1" ht="22" customHeight="1">
      <c r="A85" s="39" t="n"/>
      <c r="B85" s="40" t="n"/>
      <c r="C85" s="40" t="n"/>
      <c r="D85" s="41" t="n"/>
      <c r="E85" s="42" t="n"/>
      <c r="F85" s="42" t="n"/>
      <c r="G85" s="40" t="n"/>
      <c r="H85" s="11">
        <f>IF($G85="","",IF($G85="完了",100,IF($G85="あと少し",75,IF($G85="半分まで",50,IF($G85="着手中",25,IF($G85="未着手",0,IF($G85="持ち越し",0,"")))))))</f>
        <v/>
      </c>
      <c r="I85" s="11">
        <f>IF($D85="","",$D85-TODAY())</f>
        <v/>
      </c>
      <c r="J85" s="12">
        <f>IF($A85="","",IF($G85="完了","完了",IF($G85="中止","中止",IF($D85="","期限を入力",IF($I85&lt;0,"期限切れ",IF($I85=0,"今日が期限",IF($I85&lt;=2,"期限が近い","期限内")))))))</f>
        <v/>
      </c>
      <c r="K85" s="13">
        <f>IF(OR($E85="",$F85=""),"",ROUND($F85-$E85,1))</f>
        <v/>
      </c>
      <c r="L85" s="14">
        <f>IF($D85="","",$D85-WEEKDAY($D85,3))</f>
        <v/>
      </c>
    </row>
    <row r="86" hidden="1" ht="22" customHeight="1">
      <c r="A86" s="39" t="n"/>
      <c r="B86" s="40" t="n"/>
      <c r="C86" s="40" t="n"/>
      <c r="D86" s="41" t="n"/>
      <c r="E86" s="42" t="n"/>
      <c r="F86" s="42" t="n"/>
      <c r="G86" s="40" t="n"/>
      <c r="H86" s="7">
        <f>IF($G86="","",IF($G86="完了",100,IF($G86="あと少し",75,IF($G86="半分まで",50,IF($G86="着手中",25,IF($G86="未着手",0,IF($G86="持ち越し",0,"")))))))</f>
        <v/>
      </c>
      <c r="I86" s="7">
        <f>IF($D86="","",$D86-TODAY())</f>
        <v/>
      </c>
      <c r="J86" s="8">
        <f>IF($A86="","",IF($G86="完了","完了",IF($G86="中止","中止",IF($D86="","期限を入力",IF($I86&lt;0,"期限切れ",IF($I86=0,"今日が期限",IF($I86&lt;=2,"期限が近い","期限内")))))))</f>
        <v/>
      </c>
      <c r="K86" s="9">
        <f>IF(OR($E86="",$F86=""),"",ROUND($F86-$E86,1))</f>
        <v/>
      </c>
      <c r="L86" s="10">
        <f>IF($D86="","",$D86-WEEKDAY($D86,3))</f>
        <v/>
      </c>
    </row>
    <row r="87" hidden="1" ht="22" customHeight="1">
      <c r="A87" s="39" t="n"/>
      <c r="B87" s="40" t="n"/>
      <c r="C87" s="40" t="n"/>
      <c r="D87" s="41" t="n"/>
      <c r="E87" s="42" t="n"/>
      <c r="F87" s="42" t="n"/>
      <c r="G87" s="40" t="n"/>
      <c r="H87" s="11">
        <f>IF($G87="","",IF($G87="完了",100,IF($G87="あと少し",75,IF($G87="半分まで",50,IF($G87="着手中",25,IF($G87="未着手",0,IF($G87="持ち越し",0,"")))))))</f>
        <v/>
      </c>
      <c r="I87" s="11">
        <f>IF($D87="","",$D87-TODAY())</f>
        <v/>
      </c>
      <c r="J87" s="12">
        <f>IF($A87="","",IF($G87="完了","完了",IF($G87="中止","中止",IF($D87="","期限を入力",IF($I87&lt;0,"期限切れ",IF($I87=0,"今日が期限",IF($I87&lt;=2,"期限が近い","期限内")))))))</f>
        <v/>
      </c>
      <c r="K87" s="13">
        <f>IF(OR($E87="",$F87=""),"",ROUND($F87-$E87,1))</f>
        <v/>
      </c>
      <c r="L87" s="14">
        <f>IF($D87="","",$D87-WEEKDAY($D87,3))</f>
        <v/>
      </c>
    </row>
    <row r="88" hidden="1" ht="22" customHeight="1">
      <c r="A88" s="39" t="n"/>
      <c r="B88" s="40" t="n"/>
      <c r="C88" s="40" t="n"/>
      <c r="D88" s="41" t="n"/>
      <c r="E88" s="42" t="n"/>
      <c r="F88" s="42" t="n"/>
      <c r="G88" s="40" t="n"/>
      <c r="H88" s="7">
        <f>IF($G88="","",IF($G88="完了",100,IF($G88="あと少し",75,IF($G88="半分まで",50,IF($G88="着手中",25,IF($G88="未着手",0,IF($G88="持ち越し",0,"")))))))</f>
        <v/>
      </c>
      <c r="I88" s="7">
        <f>IF($D88="","",$D88-TODAY())</f>
        <v/>
      </c>
      <c r="J88" s="8">
        <f>IF($A88="","",IF($G88="完了","完了",IF($G88="中止","中止",IF($D88="","期限を入力",IF($I88&lt;0,"期限切れ",IF($I88=0,"今日が期限",IF($I88&lt;=2,"期限が近い","期限内")))))))</f>
        <v/>
      </c>
      <c r="K88" s="9">
        <f>IF(OR($E88="",$F88=""),"",ROUND($F88-$E88,1))</f>
        <v/>
      </c>
      <c r="L88" s="10">
        <f>IF($D88="","",$D88-WEEKDAY($D88,3))</f>
        <v/>
      </c>
    </row>
    <row r="89" hidden="1" ht="22" customHeight="1">
      <c r="A89" s="39" t="n"/>
      <c r="B89" s="40" t="n"/>
      <c r="C89" s="40" t="n"/>
      <c r="D89" s="41" t="n"/>
      <c r="E89" s="42" t="n"/>
      <c r="F89" s="42" t="n"/>
      <c r="G89" s="40" t="n"/>
      <c r="H89" s="11">
        <f>IF($G89="","",IF($G89="完了",100,IF($G89="あと少し",75,IF($G89="半分まで",50,IF($G89="着手中",25,IF($G89="未着手",0,IF($G89="持ち越し",0,"")))))))</f>
        <v/>
      </c>
      <c r="I89" s="11">
        <f>IF($D89="","",$D89-TODAY())</f>
        <v/>
      </c>
      <c r="J89" s="12">
        <f>IF($A89="","",IF($G89="完了","完了",IF($G89="中止","中止",IF($D89="","期限を入力",IF($I89&lt;0,"期限切れ",IF($I89=0,"今日が期限",IF($I89&lt;=2,"期限が近い","期限内")))))))</f>
        <v/>
      </c>
      <c r="K89" s="13">
        <f>IF(OR($E89="",$F89=""),"",ROUND($F89-$E89,1))</f>
        <v/>
      </c>
      <c r="L89" s="14">
        <f>IF($D89="","",$D89-WEEKDAY($D89,3))</f>
        <v/>
      </c>
    </row>
    <row r="90" hidden="1" ht="22" customHeight="1">
      <c r="A90" s="39" t="n"/>
      <c r="B90" s="40" t="n"/>
      <c r="C90" s="40" t="n"/>
      <c r="D90" s="41" t="n"/>
      <c r="E90" s="42" t="n"/>
      <c r="F90" s="42" t="n"/>
      <c r="G90" s="40" t="n"/>
      <c r="H90" s="7">
        <f>IF($G90="","",IF($G90="完了",100,IF($G90="あと少し",75,IF($G90="半分まで",50,IF($G90="着手中",25,IF($G90="未着手",0,IF($G90="持ち越し",0,"")))))))</f>
        <v/>
      </c>
      <c r="I90" s="7">
        <f>IF($D90="","",$D90-TODAY())</f>
        <v/>
      </c>
      <c r="J90" s="8">
        <f>IF($A90="","",IF($G90="完了","完了",IF($G90="中止","中止",IF($D90="","期限を入力",IF($I90&lt;0,"期限切れ",IF($I90=0,"今日が期限",IF($I90&lt;=2,"期限が近い","期限内")))))))</f>
        <v/>
      </c>
      <c r="K90" s="9">
        <f>IF(OR($E90="",$F90=""),"",ROUND($F90-$E90,1))</f>
        <v/>
      </c>
      <c r="L90" s="10">
        <f>IF($D90="","",$D90-WEEKDAY($D90,3))</f>
        <v/>
      </c>
    </row>
    <row r="91" hidden="1" ht="22" customHeight="1">
      <c r="A91" s="39" t="n"/>
      <c r="B91" s="40" t="n"/>
      <c r="C91" s="40" t="n"/>
      <c r="D91" s="41" t="n"/>
      <c r="E91" s="42" t="n"/>
      <c r="F91" s="42" t="n"/>
      <c r="G91" s="40" t="n"/>
      <c r="H91" s="11">
        <f>IF($G91="","",IF($G91="完了",100,IF($G91="あと少し",75,IF($G91="半分まで",50,IF($G91="着手中",25,IF($G91="未着手",0,IF($G91="持ち越し",0,"")))))))</f>
        <v/>
      </c>
      <c r="I91" s="11">
        <f>IF($D91="","",$D91-TODAY())</f>
        <v/>
      </c>
      <c r="J91" s="12">
        <f>IF($A91="","",IF($G91="完了","完了",IF($G91="中止","中止",IF($D91="","期限を入力",IF($I91&lt;0,"期限切れ",IF($I91=0,"今日が期限",IF($I91&lt;=2,"期限が近い","期限内")))))))</f>
        <v/>
      </c>
      <c r="K91" s="13">
        <f>IF(OR($E91="",$F91=""),"",ROUND($F91-$E91,1))</f>
        <v/>
      </c>
      <c r="L91" s="14">
        <f>IF($D91="","",$D91-WEEKDAY($D91,3))</f>
        <v/>
      </c>
    </row>
    <row r="92" hidden="1" ht="22" customHeight="1">
      <c r="A92" s="39" t="n"/>
      <c r="B92" s="40" t="n"/>
      <c r="C92" s="40" t="n"/>
      <c r="D92" s="41" t="n"/>
      <c r="E92" s="42" t="n"/>
      <c r="F92" s="42" t="n"/>
      <c r="G92" s="40" t="n"/>
      <c r="H92" s="7">
        <f>IF($G92="","",IF($G92="完了",100,IF($G92="あと少し",75,IF($G92="半分まで",50,IF($G92="着手中",25,IF($G92="未着手",0,IF($G92="持ち越し",0,"")))))))</f>
        <v/>
      </c>
      <c r="I92" s="7">
        <f>IF($D92="","",$D92-TODAY())</f>
        <v/>
      </c>
      <c r="J92" s="8">
        <f>IF($A92="","",IF($G92="完了","完了",IF($G92="中止","中止",IF($D92="","期限を入力",IF($I92&lt;0,"期限切れ",IF($I92=0,"今日が期限",IF($I92&lt;=2,"期限が近い","期限内")))))))</f>
        <v/>
      </c>
      <c r="K92" s="9">
        <f>IF(OR($E92="",$F92=""),"",ROUND($F92-$E92,1))</f>
        <v/>
      </c>
      <c r="L92" s="10">
        <f>IF($D92="","",$D92-WEEKDAY($D92,3))</f>
        <v/>
      </c>
    </row>
    <row r="93" hidden="1" ht="22" customHeight="1">
      <c r="A93" s="39" t="n"/>
      <c r="B93" s="40" t="n"/>
      <c r="C93" s="40" t="n"/>
      <c r="D93" s="41" t="n"/>
      <c r="E93" s="42" t="n"/>
      <c r="F93" s="42" t="n"/>
      <c r="G93" s="40" t="n"/>
      <c r="H93" s="11">
        <f>IF($G93="","",IF($G93="完了",100,IF($G93="あと少し",75,IF($G93="半分まで",50,IF($G93="着手中",25,IF($G93="未着手",0,IF($G93="持ち越し",0,"")))))))</f>
        <v/>
      </c>
      <c r="I93" s="11">
        <f>IF($D93="","",$D93-TODAY())</f>
        <v/>
      </c>
      <c r="J93" s="12">
        <f>IF($A93="","",IF($G93="完了","完了",IF($G93="中止","中止",IF($D93="","期限を入力",IF($I93&lt;0,"期限切れ",IF($I93=0,"今日が期限",IF($I93&lt;=2,"期限が近い","期限内")))))))</f>
        <v/>
      </c>
      <c r="K93" s="13">
        <f>IF(OR($E93="",$F93=""),"",ROUND($F93-$E93,1))</f>
        <v/>
      </c>
      <c r="L93" s="14">
        <f>IF($D93="","",$D93-WEEKDAY($D93,3))</f>
        <v/>
      </c>
    </row>
    <row r="94" hidden="1" ht="22" customHeight="1">
      <c r="A94" s="39" t="n"/>
      <c r="B94" s="40" t="n"/>
      <c r="C94" s="40" t="n"/>
      <c r="D94" s="41" t="n"/>
      <c r="E94" s="42" t="n"/>
      <c r="F94" s="42" t="n"/>
      <c r="G94" s="40" t="n"/>
      <c r="H94" s="7">
        <f>IF($G94="","",IF($G94="完了",100,IF($G94="あと少し",75,IF($G94="半分まで",50,IF($G94="着手中",25,IF($G94="未着手",0,IF($G94="持ち越し",0,"")))))))</f>
        <v/>
      </c>
      <c r="I94" s="7">
        <f>IF($D94="","",$D94-TODAY())</f>
        <v/>
      </c>
      <c r="J94" s="8">
        <f>IF($A94="","",IF($G94="完了","完了",IF($G94="中止","中止",IF($D94="","期限を入力",IF($I94&lt;0,"期限切れ",IF($I94=0,"今日が期限",IF($I94&lt;=2,"期限が近い","期限内")))))))</f>
        <v/>
      </c>
      <c r="K94" s="9">
        <f>IF(OR($E94="",$F94=""),"",ROUND($F94-$E94,1))</f>
        <v/>
      </c>
      <c r="L94" s="10">
        <f>IF($D94="","",$D94-WEEKDAY($D94,3))</f>
        <v/>
      </c>
    </row>
    <row r="95" hidden="1" ht="22" customHeight="1">
      <c r="A95" s="39" t="n"/>
      <c r="B95" s="40" t="n"/>
      <c r="C95" s="40" t="n"/>
      <c r="D95" s="41" t="n"/>
      <c r="E95" s="42" t="n"/>
      <c r="F95" s="42" t="n"/>
      <c r="G95" s="40" t="n"/>
      <c r="H95" s="11">
        <f>IF($G95="","",IF($G95="完了",100,IF($G95="あと少し",75,IF($G95="半分まで",50,IF($G95="着手中",25,IF($G95="未着手",0,IF($G95="持ち越し",0,"")))))))</f>
        <v/>
      </c>
      <c r="I95" s="11">
        <f>IF($D95="","",$D95-TODAY())</f>
        <v/>
      </c>
      <c r="J95" s="12">
        <f>IF($A95="","",IF($G95="完了","完了",IF($G95="中止","中止",IF($D95="","期限を入力",IF($I95&lt;0,"期限切れ",IF($I95=0,"今日が期限",IF($I95&lt;=2,"期限が近い","期限内")))))))</f>
        <v/>
      </c>
      <c r="K95" s="13">
        <f>IF(OR($E95="",$F95=""),"",ROUND($F95-$E95,1))</f>
        <v/>
      </c>
      <c r="L95" s="14">
        <f>IF($D95="","",$D95-WEEKDAY($D95,3))</f>
        <v/>
      </c>
    </row>
    <row r="96" hidden="1" ht="22" customHeight="1">
      <c r="A96" s="39" t="n"/>
      <c r="B96" s="40" t="n"/>
      <c r="C96" s="40" t="n"/>
      <c r="D96" s="41" t="n"/>
      <c r="E96" s="42" t="n"/>
      <c r="F96" s="42" t="n"/>
      <c r="G96" s="40" t="n"/>
      <c r="H96" s="7">
        <f>IF($G96="","",IF($G96="完了",100,IF($G96="あと少し",75,IF($G96="半分まで",50,IF($G96="着手中",25,IF($G96="未着手",0,IF($G96="持ち越し",0,"")))))))</f>
        <v/>
      </c>
      <c r="I96" s="7">
        <f>IF($D96="","",$D96-TODAY())</f>
        <v/>
      </c>
      <c r="J96" s="8">
        <f>IF($A96="","",IF($G96="完了","完了",IF($G96="中止","中止",IF($D96="","期限を入力",IF($I96&lt;0,"期限切れ",IF($I96=0,"今日が期限",IF($I96&lt;=2,"期限が近い","期限内")))))))</f>
        <v/>
      </c>
      <c r="K96" s="9">
        <f>IF(OR($E96="",$F96=""),"",ROUND($F96-$E96,1))</f>
        <v/>
      </c>
      <c r="L96" s="10">
        <f>IF($D96="","",$D96-WEEKDAY($D96,3))</f>
        <v/>
      </c>
    </row>
    <row r="97" hidden="1" ht="22" customHeight="1">
      <c r="A97" s="39" t="n"/>
      <c r="B97" s="40" t="n"/>
      <c r="C97" s="40" t="n"/>
      <c r="D97" s="41" t="n"/>
      <c r="E97" s="42" t="n"/>
      <c r="F97" s="42" t="n"/>
      <c r="G97" s="40" t="n"/>
      <c r="H97" s="11">
        <f>IF($G97="","",IF($G97="完了",100,IF($G97="あと少し",75,IF($G97="半分まで",50,IF($G97="着手中",25,IF($G97="未着手",0,IF($G97="持ち越し",0,"")))))))</f>
        <v/>
      </c>
      <c r="I97" s="11">
        <f>IF($D97="","",$D97-TODAY())</f>
        <v/>
      </c>
      <c r="J97" s="12">
        <f>IF($A97="","",IF($G97="完了","完了",IF($G97="中止","中止",IF($D97="","期限を入力",IF($I97&lt;0,"期限切れ",IF($I97=0,"今日が期限",IF($I97&lt;=2,"期限が近い","期限内")))))))</f>
        <v/>
      </c>
      <c r="K97" s="13">
        <f>IF(OR($E97="",$F97=""),"",ROUND($F97-$E97,1))</f>
        <v/>
      </c>
      <c r="L97" s="14">
        <f>IF($D97="","",$D97-WEEKDAY($D97,3))</f>
        <v/>
      </c>
    </row>
    <row r="98" hidden="1" ht="22" customHeight="1">
      <c r="A98" s="39" t="n"/>
      <c r="B98" s="40" t="n"/>
      <c r="C98" s="40" t="n"/>
      <c r="D98" s="41" t="n"/>
      <c r="E98" s="42" t="n"/>
      <c r="F98" s="42" t="n"/>
      <c r="G98" s="40" t="n"/>
      <c r="H98" s="7">
        <f>IF($G98="","",IF($G98="完了",100,IF($G98="あと少し",75,IF($G98="半分まで",50,IF($G98="着手中",25,IF($G98="未着手",0,IF($G98="持ち越し",0,"")))))))</f>
        <v/>
      </c>
      <c r="I98" s="7">
        <f>IF($D98="","",$D98-TODAY())</f>
        <v/>
      </c>
      <c r="J98" s="8">
        <f>IF($A98="","",IF($G98="完了","完了",IF($G98="中止","中止",IF($D98="","期限を入力",IF($I98&lt;0,"期限切れ",IF($I98=0,"今日が期限",IF($I98&lt;=2,"期限が近い","期限内")))))))</f>
        <v/>
      </c>
      <c r="K98" s="9">
        <f>IF(OR($E98="",$F98=""),"",ROUND($F98-$E98,1))</f>
        <v/>
      </c>
      <c r="L98" s="10">
        <f>IF($D98="","",$D98-WEEKDAY($D98,3))</f>
        <v/>
      </c>
    </row>
    <row r="99" hidden="1" ht="22" customHeight="1">
      <c r="A99" s="39" t="n"/>
      <c r="B99" s="40" t="n"/>
      <c r="C99" s="40" t="n"/>
      <c r="D99" s="41" t="n"/>
      <c r="E99" s="42" t="n"/>
      <c r="F99" s="42" t="n"/>
      <c r="G99" s="40" t="n"/>
      <c r="H99" s="11">
        <f>IF($G99="","",IF($G99="完了",100,IF($G99="あと少し",75,IF($G99="半分まで",50,IF($G99="着手中",25,IF($G99="未着手",0,IF($G99="持ち越し",0,"")))))))</f>
        <v/>
      </c>
      <c r="I99" s="11">
        <f>IF($D99="","",$D99-TODAY())</f>
        <v/>
      </c>
      <c r="J99" s="12">
        <f>IF($A99="","",IF($G99="完了","完了",IF($G99="中止","中止",IF($D99="","期限を入力",IF($I99&lt;0,"期限切れ",IF($I99=0,"今日が期限",IF($I99&lt;=2,"期限が近い","期限内")))))))</f>
        <v/>
      </c>
      <c r="K99" s="13">
        <f>IF(OR($E99="",$F99=""),"",ROUND($F99-$E99,1))</f>
        <v/>
      </c>
      <c r="L99" s="14">
        <f>IF($D99="","",$D99-WEEKDAY($D99,3))</f>
        <v/>
      </c>
    </row>
    <row r="100" hidden="1" ht="22" customHeight="1">
      <c r="A100" s="39" t="n"/>
      <c r="B100" s="40" t="n"/>
      <c r="C100" s="40" t="n"/>
      <c r="D100" s="41" t="n"/>
      <c r="E100" s="42" t="n"/>
      <c r="F100" s="42" t="n"/>
      <c r="G100" s="40" t="n"/>
      <c r="H100" s="7">
        <f>IF($G100="","",IF($G100="完了",100,IF($G100="あと少し",75,IF($G100="半分まで",50,IF($G100="着手中",25,IF($G100="未着手",0,IF($G100="持ち越し",0,"")))))))</f>
        <v/>
      </c>
      <c r="I100" s="7">
        <f>IF($D100="","",$D100-TODAY())</f>
        <v/>
      </c>
      <c r="J100" s="8">
        <f>IF($A100="","",IF($G100="完了","完了",IF($G100="中止","中止",IF($D100="","期限を入力",IF($I100&lt;0,"期限切れ",IF($I100=0,"今日が期限",IF($I100&lt;=2,"期限が近い","期限内")))))))</f>
        <v/>
      </c>
      <c r="K100" s="9">
        <f>IF(OR($E100="",$F100=""),"",ROUND($F100-$E100,1))</f>
        <v/>
      </c>
      <c r="L100" s="10">
        <f>IF($D100="","",$D100-WEEKDAY($D100,3))</f>
        <v/>
      </c>
    </row>
    <row r="101" hidden="1" ht="22" customHeight="1">
      <c r="A101" s="39" t="n"/>
      <c r="B101" s="40" t="n"/>
      <c r="C101" s="40" t="n"/>
      <c r="D101" s="41" t="n"/>
      <c r="E101" s="42" t="n"/>
      <c r="F101" s="42" t="n"/>
      <c r="G101" s="40" t="n"/>
      <c r="H101" s="11">
        <f>IF($G101="","",IF($G101="完了",100,IF($G101="あと少し",75,IF($G101="半分まで",50,IF($G101="着手中",25,IF($G101="未着手",0,IF($G101="持ち越し",0,"")))))))</f>
        <v/>
      </c>
      <c r="I101" s="11">
        <f>IF($D101="","",$D101-TODAY())</f>
        <v/>
      </c>
      <c r="J101" s="12">
        <f>IF($A101="","",IF($G101="完了","完了",IF($G101="中止","中止",IF($D101="","期限を入力",IF($I101&lt;0,"期限切れ",IF($I101=0,"今日が期限",IF($I101&lt;=2,"期限が近い","期限内")))))))</f>
        <v/>
      </c>
      <c r="K101" s="13">
        <f>IF(OR($E101="",$F101=""),"",ROUND($F101-$E101,1))</f>
        <v/>
      </c>
      <c r="L101" s="14">
        <f>IF($D101="","",$D101-WEEKDAY($D101,3))</f>
        <v/>
      </c>
    </row>
    <row r="102" hidden="1" ht="22" customHeight="1">
      <c r="A102" s="39" t="n"/>
      <c r="B102" s="40" t="n"/>
      <c r="C102" s="40" t="n"/>
      <c r="D102" s="41" t="n"/>
      <c r="E102" s="42" t="n"/>
      <c r="F102" s="42" t="n"/>
      <c r="G102" s="40" t="n"/>
      <c r="H102" s="7">
        <f>IF($G102="","",IF($G102="完了",100,IF($G102="あと少し",75,IF($G102="半分まで",50,IF($G102="着手中",25,IF($G102="未着手",0,IF($G102="持ち越し",0,"")))))))</f>
        <v/>
      </c>
      <c r="I102" s="7">
        <f>IF($D102="","",$D102-TODAY())</f>
        <v/>
      </c>
      <c r="J102" s="8">
        <f>IF($A102="","",IF($G102="完了","完了",IF($G102="中止","中止",IF($D102="","期限を入力",IF($I102&lt;0,"期限切れ",IF($I102=0,"今日が期限",IF($I102&lt;=2,"期限が近い","期限内")))))))</f>
        <v/>
      </c>
      <c r="K102" s="9">
        <f>IF(OR($E102="",$F102=""),"",ROUND($F102-$E102,1))</f>
        <v/>
      </c>
      <c r="L102" s="10">
        <f>IF($D102="","",$D102-WEEKDAY($D102,3))</f>
        <v/>
      </c>
    </row>
    <row r="103" hidden="1" ht="22" customHeight="1">
      <c r="A103" s="39" t="n"/>
      <c r="B103" s="40" t="n"/>
      <c r="C103" s="40" t="n"/>
      <c r="D103" s="41" t="n"/>
      <c r="E103" s="42" t="n"/>
      <c r="F103" s="42" t="n"/>
      <c r="G103" s="40" t="n"/>
      <c r="H103" s="11">
        <f>IF($G103="","",IF($G103="完了",100,IF($G103="あと少し",75,IF($G103="半分まで",50,IF($G103="着手中",25,IF($G103="未着手",0,IF($G103="持ち越し",0,"")))))))</f>
        <v/>
      </c>
      <c r="I103" s="11">
        <f>IF($D103="","",$D103-TODAY())</f>
        <v/>
      </c>
      <c r="J103" s="12">
        <f>IF($A103="","",IF($G103="完了","完了",IF($G103="中止","中止",IF($D103="","期限を入力",IF($I103&lt;0,"期限切れ",IF($I103=0,"今日が期限",IF($I103&lt;=2,"期限が近い","期限内")))))))</f>
        <v/>
      </c>
      <c r="K103" s="13">
        <f>IF(OR($E103="",$F103=""),"",ROUND($F103-$E103,1))</f>
        <v/>
      </c>
      <c r="L103" s="14">
        <f>IF($D103="","",$D103-WEEKDAY($D103,3))</f>
        <v/>
      </c>
    </row>
    <row r="104" hidden="1" ht="22" customHeight="1">
      <c r="A104" s="39" t="n"/>
      <c r="B104" s="40" t="n"/>
      <c r="C104" s="40" t="n"/>
      <c r="D104" s="41" t="n"/>
      <c r="E104" s="42" t="n"/>
      <c r="F104" s="42" t="n"/>
      <c r="G104" s="40" t="n"/>
      <c r="H104" s="7">
        <f>IF($G104="","",IF($G104="完了",100,IF($G104="あと少し",75,IF($G104="半分まで",50,IF($G104="着手中",25,IF($G104="未着手",0,IF($G104="持ち越し",0,"")))))))</f>
        <v/>
      </c>
      <c r="I104" s="7">
        <f>IF($D104="","",$D104-TODAY())</f>
        <v/>
      </c>
      <c r="J104" s="8">
        <f>IF($A104="","",IF($G104="完了","完了",IF($G104="中止","中止",IF($D104="","期限を入力",IF($I104&lt;0,"期限切れ",IF($I104=0,"今日が期限",IF($I104&lt;=2,"期限が近い","期限内")))))))</f>
        <v/>
      </c>
      <c r="K104" s="9">
        <f>IF(OR($E104="",$F104=""),"",ROUND($F104-$E104,1))</f>
        <v/>
      </c>
      <c r="L104" s="10">
        <f>IF($D104="","",$D104-WEEKDAY($D104,3))</f>
        <v/>
      </c>
    </row>
    <row r="105" hidden="1" ht="22" customHeight="1">
      <c r="A105" s="39" t="n"/>
      <c r="B105" s="40" t="n"/>
      <c r="C105" s="40" t="n"/>
      <c r="D105" s="41" t="n"/>
      <c r="E105" s="42" t="n"/>
      <c r="F105" s="42" t="n"/>
      <c r="G105" s="40" t="n"/>
      <c r="H105" s="11">
        <f>IF($G105="","",IF($G105="完了",100,IF($G105="あと少し",75,IF($G105="半分まで",50,IF($G105="着手中",25,IF($G105="未着手",0,IF($G105="持ち越し",0,"")))))))</f>
        <v/>
      </c>
      <c r="I105" s="11">
        <f>IF($D105="","",$D105-TODAY())</f>
        <v/>
      </c>
      <c r="J105" s="12">
        <f>IF($A105="","",IF($G105="完了","完了",IF($G105="中止","中止",IF($D105="","期限を入力",IF($I105&lt;0,"期限切れ",IF($I105=0,"今日が期限",IF($I105&lt;=2,"期限が近い","期限内")))))))</f>
        <v/>
      </c>
      <c r="K105" s="13">
        <f>IF(OR($E105="",$F105=""),"",ROUND($F105-$E105,1))</f>
        <v/>
      </c>
      <c r="L105" s="14">
        <f>IF($D105="","",$D105-WEEKDAY($D105,3))</f>
        <v/>
      </c>
    </row>
    <row r="106" hidden="1" ht="22" customHeight="1">
      <c r="A106" s="39" t="n"/>
      <c r="B106" s="40" t="n"/>
      <c r="C106" s="40" t="n"/>
      <c r="D106" s="41" t="n"/>
      <c r="E106" s="42" t="n"/>
      <c r="F106" s="42" t="n"/>
      <c r="G106" s="40" t="n"/>
      <c r="H106" s="7">
        <f>IF($G106="","",IF($G106="完了",100,IF($G106="あと少し",75,IF($G106="半分まで",50,IF($G106="着手中",25,IF($G106="未着手",0,IF($G106="持ち越し",0,"")))))))</f>
        <v/>
      </c>
      <c r="I106" s="7">
        <f>IF($D106="","",$D106-TODAY())</f>
        <v/>
      </c>
      <c r="J106" s="8">
        <f>IF($A106="","",IF($G106="完了","完了",IF($G106="中止","中止",IF($D106="","期限を入力",IF($I106&lt;0,"期限切れ",IF($I106=0,"今日が期限",IF($I106&lt;=2,"期限が近い","期限内")))))))</f>
        <v/>
      </c>
      <c r="K106" s="9">
        <f>IF(OR($E106="",$F106=""),"",ROUND($F106-$E106,1))</f>
        <v/>
      </c>
      <c r="L106" s="10">
        <f>IF($D106="","",$D106-WEEKDAY($D106,3))</f>
        <v/>
      </c>
    </row>
    <row r="107" hidden="1" ht="22" customHeight="1">
      <c r="A107" s="39" t="n"/>
      <c r="B107" s="40" t="n"/>
      <c r="C107" s="40" t="n"/>
      <c r="D107" s="41" t="n"/>
      <c r="E107" s="42" t="n"/>
      <c r="F107" s="42" t="n"/>
      <c r="G107" s="40" t="n"/>
      <c r="H107" s="11">
        <f>IF($G107="","",IF($G107="完了",100,IF($G107="あと少し",75,IF($G107="半分まで",50,IF($G107="着手中",25,IF($G107="未着手",0,IF($G107="持ち越し",0,"")))))))</f>
        <v/>
      </c>
      <c r="I107" s="11">
        <f>IF($D107="","",$D107-TODAY())</f>
        <v/>
      </c>
      <c r="J107" s="12">
        <f>IF($A107="","",IF($G107="完了","完了",IF($G107="中止","中止",IF($D107="","期限を入力",IF($I107&lt;0,"期限切れ",IF($I107=0,"今日が期限",IF($I107&lt;=2,"期限が近い","期限内")))))))</f>
        <v/>
      </c>
      <c r="K107" s="13">
        <f>IF(OR($E107="",$F107=""),"",ROUND($F107-$E107,1))</f>
        <v/>
      </c>
      <c r="L107" s="14">
        <f>IF($D107="","",$D107-WEEKDAY($D107,3))</f>
        <v/>
      </c>
    </row>
    <row r="108" hidden="1" ht="22" customHeight="1">
      <c r="A108" s="39" t="n"/>
      <c r="B108" s="40" t="n"/>
      <c r="C108" s="40" t="n"/>
      <c r="D108" s="41" t="n"/>
      <c r="E108" s="42" t="n"/>
      <c r="F108" s="42" t="n"/>
      <c r="G108" s="40" t="n"/>
      <c r="H108" s="7">
        <f>IF($G108="","",IF($G108="完了",100,IF($G108="あと少し",75,IF($G108="半分まで",50,IF($G108="着手中",25,IF($G108="未着手",0,IF($G108="持ち越し",0,"")))))))</f>
        <v/>
      </c>
      <c r="I108" s="7">
        <f>IF($D108="","",$D108-TODAY())</f>
        <v/>
      </c>
      <c r="J108" s="8">
        <f>IF($A108="","",IF($G108="完了","完了",IF($G108="中止","中止",IF($D108="","期限を入力",IF($I108&lt;0,"期限切れ",IF($I108=0,"今日が期限",IF($I108&lt;=2,"期限が近い","期限内")))))))</f>
        <v/>
      </c>
      <c r="K108" s="9">
        <f>IF(OR($E108="",$F108=""),"",ROUND($F108-$E108,1))</f>
        <v/>
      </c>
      <c r="L108" s="10">
        <f>IF($D108="","",$D108-WEEKDAY($D108,3))</f>
        <v/>
      </c>
    </row>
    <row r="109" hidden="1" ht="22" customHeight="1">
      <c r="A109" s="39" t="n"/>
      <c r="B109" s="40" t="n"/>
      <c r="C109" s="40" t="n"/>
      <c r="D109" s="41" t="n"/>
      <c r="E109" s="42" t="n"/>
      <c r="F109" s="42" t="n"/>
      <c r="G109" s="40" t="n"/>
      <c r="H109" s="11">
        <f>IF($G109="","",IF($G109="完了",100,IF($G109="あと少し",75,IF($G109="半分まで",50,IF($G109="着手中",25,IF($G109="未着手",0,IF($G109="持ち越し",0,"")))))))</f>
        <v/>
      </c>
      <c r="I109" s="11">
        <f>IF($D109="","",$D109-TODAY())</f>
        <v/>
      </c>
      <c r="J109" s="12">
        <f>IF($A109="","",IF($G109="完了","完了",IF($G109="中止","中止",IF($D109="","期限を入力",IF($I109&lt;0,"期限切れ",IF($I109=0,"今日が期限",IF($I109&lt;=2,"期限が近い","期限内")))))))</f>
        <v/>
      </c>
      <c r="K109" s="13">
        <f>IF(OR($E109="",$F109=""),"",ROUND($F109-$E109,1))</f>
        <v/>
      </c>
      <c r="L109" s="14">
        <f>IF($D109="","",$D109-WEEKDAY($D109,3))</f>
        <v/>
      </c>
    </row>
    <row r="110" hidden="1" ht="22" customHeight="1">
      <c r="A110" s="39" t="n"/>
      <c r="B110" s="40" t="n"/>
      <c r="C110" s="40" t="n"/>
      <c r="D110" s="41" t="n"/>
      <c r="E110" s="42" t="n"/>
      <c r="F110" s="42" t="n"/>
      <c r="G110" s="40" t="n"/>
      <c r="H110" s="7">
        <f>IF($G110="","",IF($G110="完了",100,IF($G110="あと少し",75,IF($G110="半分まで",50,IF($G110="着手中",25,IF($G110="未着手",0,IF($G110="持ち越し",0,"")))))))</f>
        <v/>
      </c>
      <c r="I110" s="7">
        <f>IF($D110="","",$D110-TODAY())</f>
        <v/>
      </c>
      <c r="J110" s="8">
        <f>IF($A110="","",IF($G110="完了","完了",IF($G110="中止","中止",IF($D110="","期限を入力",IF($I110&lt;0,"期限切れ",IF($I110=0,"今日が期限",IF($I110&lt;=2,"期限が近い","期限内")))))))</f>
        <v/>
      </c>
      <c r="K110" s="9">
        <f>IF(OR($E110="",$F110=""),"",ROUND($F110-$E110,1))</f>
        <v/>
      </c>
      <c r="L110" s="10">
        <f>IF($D110="","",$D110-WEEKDAY($D110,3))</f>
        <v/>
      </c>
    </row>
    <row r="111" hidden="1" ht="22" customHeight="1">
      <c r="A111" s="39" t="n"/>
      <c r="B111" s="40" t="n"/>
      <c r="C111" s="40" t="n"/>
      <c r="D111" s="41" t="n"/>
      <c r="E111" s="42" t="n"/>
      <c r="F111" s="42" t="n"/>
      <c r="G111" s="40" t="n"/>
      <c r="H111" s="11">
        <f>IF($G111="","",IF($G111="完了",100,IF($G111="あと少し",75,IF($G111="半分まで",50,IF($G111="着手中",25,IF($G111="未着手",0,IF($G111="持ち越し",0,"")))))))</f>
        <v/>
      </c>
      <c r="I111" s="11">
        <f>IF($D111="","",$D111-TODAY())</f>
        <v/>
      </c>
      <c r="J111" s="12">
        <f>IF($A111="","",IF($G111="完了","完了",IF($G111="中止","中止",IF($D111="","期限を入力",IF($I111&lt;0,"期限切れ",IF($I111=0,"今日が期限",IF($I111&lt;=2,"期限が近い","期限内")))))))</f>
        <v/>
      </c>
      <c r="K111" s="13">
        <f>IF(OR($E111="",$F111=""),"",ROUND($F111-$E111,1))</f>
        <v/>
      </c>
      <c r="L111" s="14">
        <f>IF($D111="","",$D111-WEEKDAY($D111,3))</f>
        <v/>
      </c>
    </row>
    <row r="112" hidden="1" ht="22" customHeight="1">
      <c r="A112" s="39" t="n"/>
      <c r="B112" s="40" t="n"/>
      <c r="C112" s="40" t="n"/>
      <c r="D112" s="41" t="n"/>
      <c r="E112" s="42" t="n"/>
      <c r="F112" s="42" t="n"/>
      <c r="G112" s="40" t="n"/>
      <c r="H112" s="7">
        <f>IF($G112="","",IF($G112="完了",100,IF($G112="あと少し",75,IF($G112="半分まで",50,IF($G112="着手中",25,IF($G112="未着手",0,IF($G112="持ち越し",0,"")))))))</f>
        <v/>
      </c>
      <c r="I112" s="7">
        <f>IF($D112="","",$D112-TODAY())</f>
        <v/>
      </c>
      <c r="J112" s="8">
        <f>IF($A112="","",IF($G112="完了","完了",IF($G112="中止","中止",IF($D112="","期限を入力",IF($I112&lt;0,"期限切れ",IF($I112=0,"今日が期限",IF($I112&lt;=2,"期限が近い","期限内")))))))</f>
        <v/>
      </c>
      <c r="K112" s="9">
        <f>IF(OR($E112="",$F112=""),"",ROUND($F112-$E112,1))</f>
        <v/>
      </c>
      <c r="L112" s="10">
        <f>IF($D112="","",$D112-WEEKDAY($D112,3))</f>
        <v/>
      </c>
    </row>
    <row r="113" hidden="1" ht="22" customHeight="1">
      <c r="A113" s="39" t="n"/>
      <c r="B113" s="40" t="n"/>
      <c r="C113" s="40" t="n"/>
      <c r="D113" s="41" t="n"/>
      <c r="E113" s="42" t="n"/>
      <c r="F113" s="42" t="n"/>
      <c r="G113" s="40" t="n"/>
      <c r="H113" s="11">
        <f>IF($G113="","",IF($G113="完了",100,IF($G113="あと少し",75,IF($G113="半分まで",50,IF($G113="着手中",25,IF($G113="未着手",0,IF($G113="持ち越し",0,"")))))))</f>
        <v/>
      </c>
      <c r="I113" s="11">
        <f>IF($D113="","",$D113-TODAY())</f>
        <v/>
      </c>
      <c r="J113" s="12">
        <f>IF($A113="","",IF($G113="完了","完了",IF($G113="中止","中止",IF($D113="","期限を入力",IF($I113&lt;0,"期限切れ",IF($I113=0,"今日が期限",IF($I113&lt;=2,"期限が近い","期限内")))))))</f>
        <v/>
      </c>
      <c r="K113" s="13">
        <f>IF(OR($E113="",$F113=""),"",ROUND($F113-$E113,1))</f>
        <v/>
      </c>
      <c r="L113" s="14">
        <f>IF($D113="","",$D113-WEEKDAY($D113,3))</f>
        <v/>
      </c>
    </row>
    <row r="114" hidden="1" ht="22" customHeight="1">
      <c r="A114" s="39" t="n"/>
      <c r="B114" s="40" t="n"/>
      <c r="C114" s="40" t="n"/>
      <c r="D114" s="41" t="n"/>
      <c r="E114" s="42" t="n"/>
      <c r="F114" s="42" t="n"/>
      <c r="G114" s="40" t="n"/>
      <c r="H114" s="7">
        <f>IF($G114="","",IF($G114="完了",100,IF($G114="あと少し",75,IF($G114="半分まで",50,IF($G114="着手中",25,IF($G114="未着手",0,IF($G114="持ち越し",0,"")))))))</f>
        <v/>
      </c>
      <c r="I114" s="7">
        <f>IF($D114="","",$D114-TODAY())</f>
        <v/>
      </c>
      <c r="J114" s="8">
        <f>IF($A114="","",IF($G114="完了","完了",IF($G114="中止","中止",IF($D114="","期限を入力",IF($I114&lt;0,"期限切れ",IF($I114=0,"今日が期限",IF($I114&lt;=2,"期限が近い","期限内")))))))</f>
        <v/>
      </c>
      <c r="K114" s="9">
        <f>IF(OR($E114="",$F114=""),"",ROUND($F114-$E114,1))</f>
        <v/>
      </c>
      <c r="L114" s="10">
        <f>IF($D114="","",$D114-WEEKDAY($D114,3))</f>
        <v/>
      </c>
    </row>
    <row r="115" hidden="1" ht="22" customHeight="1">
      <c r="A115" s="39" t="n"/>
      <c r="B115" s="40" t="n"/>
      <c r="C115" s="40" t="n"/>
      <c r="D115" s="41" t="n"/>
      <c r="E115" s="42" t="n"/>
      <c r="F115" s="42" t="n"/>
      <c r="G115" s="40" t="n"/>
      <c r="H115" s="11">
        <f>IF($G115="","",IF($G115="完了",100,IF($G115="あと少し",75,IF($G115="半分まで",50,IF($G115="着手中",25,IF($G115="未着手",0,IF($G115="持ち越し",0,"")))))))</f>
        <v/>
      </c>
      <c r="I115" s="11">
        <f>IF($D115="","",$D115-TODAY())</f>
        <v/>
      </c>
      <c r="J115" s="12">
        <f>IF($A115="","",IF($G115="完了","完了",IF($G115="中止","中止",IF($D115="","期限を入力",IF($I115&lt;0,"期限切れ",IF($I115=0,"今日が期限",IF($I115&lt;=2,"期限が近い","期限内")))))))</f>
        <v/>
      </c>
      <c r="K115" s="13">
        <f>IF(OR($E115="",$F115=""),"",ROUND($F115-$E115,1))</f>
        <v/>
      </c>
      <c r="L115" s="14">
        <f>IF($D115="","",$D115-WEEKDAY($D115,3))</f>
        <v/>
      </c>
    </row>
    <row r="116" hidden="1" ht="22" customHeight="1">
      <c r="A116" s="39" t="n"/>
      <c r="B116" s="40" t="n"/>
      <c r="C116" s="40" t="n"/>
      <c r="D116" s="41" t="n"/>
      <c r="E116" s="42" t="n"/>
      <c r="F116" s="42" t="n"/>
      <c r="G116" s="40" t="n"/>
      <c r="H116" s="7">
        <f>IF($G116="","",IF($G116="完了",100,IF($G116="あと少し",75,IF($G116="半分まで",50,IF($G116="着手中",25,IF($G116="未着手",0,IF($G116="持ち越し",0,"")))))))</f>
        <v/>
      </c>
      <c r="I116" s="7">
        <f>IF($D116="","",$D116-TODAY())</f>
        <v/>
      </c>
      <c r="J116" s="8">
        <f>IF($A116="","",IF($G116="完了","完了",IF($G116="中止","中止",IF($D116="","期限を入力",IF($I116&lt;0,"期限切れ",IF($I116=0,"今日が期限",IF($I116&lt;=2,"期限が近い","期限内")))))))</f>
        <v/>
      </c>
      <c r="K116" s="9">
        <f>IF(OR($E116="",$F116=""),"",ROUND($F116-$E116,1))</f>
        <v/>
      </c>
      <c r="L116" s="10">
        <f>IF($D116="","",$D116-WEEKDAY($D116,3))</f>
        <v/>
      </c>
    </row>
    <row r="117" hidden="1" ht="22" customHeight="1">
      <c r="A117" s="39" t="n"/>
      <c r="B117" s="40" t="n"/>
      <c r="C117" s="40" t="n"/>
      <c r="D117" s="41" t="n"/>
      <c r="E117" s="42" t="n"/>
      <c r="F117" s="42" t="n"/>
      <c r="G117" s="40" t="n"/>
      <c r="H117" s="11">
        <f>IF($G117="","",IF($G117="完了",100,IF($G117="あと少し",75,IF($G117="半分まで",50,IF($G117="着手中",25,IF($G117="未着手",0,IF($G117="持ち越し",0,"")))))))</f>
        <v/>
      </c>
      <c r="I117" s="11">
        <f>IF($D117="","",$D117-TODAY())</f>
        <v/>
      </c>
      <c r="J117" s="12">
        <f>IF($A117="","",IF($G117="完了","完了",IF($G117="中止","中止",IF($D117="","期限を入力",IF($I117&lt;0,"期限切れ",IF($I117=0,"今日が期限",IF($I117&lt;=2,"期限が近い","期限内")))))))</f>
        <v/>
      </c>
      <c r="K117" s="13">
        <f>IF(OR($E117="",$F117=""),"",ROUND($F117-$E117,1))</f>
        <v/>
      </c>
      <c r="L117" s="14">
        <f>IF($D117="","",$D117-WEEKDAY($D117,3))</f>
        <v/>
      </c>
    </row>
    <row r="118" hidden="1" ht="22" customHeight="1">
      <c r="A118" s="39" t="n"/>
      <c r="B118" s="40" t="n"/>
      <c r="C118" s="40" t="n"/>
      <c r="D118" s="41" t="n"/>
      <c r="E118" s="42" t="n"/>
      <c r="F118" s="42" t="n"/>
      <c r="G118" s="40" t="n"/>
      <c r="H118" s="7">
        <f>IF($G118="","",IF($G118="完了",100,IF($G118="あと少し",75,IF($G118="半分まで",50,IF($G118="着手中",25,IF($G118="未着手",0,IF($G118="持ち越し",0,"")))))))</f>
        <v/>
      </c>
      <c r="I118" s="7">
        <f>IF($D118="","",$D118-TODAY())</f>
        <v/>
      </c>
      <c r="J118" s="8">
        <f>IF($A118="","",IF($G118="完了","完了",IF($G118="中止","中止",IF($D118="","期限を入力",IF($I118&lt;0,"期限切れ",IF($I118=0,"今日が期限",IF($I118&lt;=2,"期限が近い","期限内")))))))</f>
        <v/>
      </c>
      <c r="K118" s="9">
        <f>IF(OR($E118="",$F118=""),"",ROUND($F118-$E118,1))</f>
        <v/>
      </c>
      <c r="L118" s="10">
        <f>IF($D118="","",$D118-WEEKDAY($D118,3))</f>
        <v/>
      </c>
    </row>
    <row r="119" hidden="1" ht="22" customHeight="1">
      <c r="A119" s="39" t="n"/>
      <c r="B119" s="40" t="n"/>
      <c r="C119" s="40" t="n"/>
      <c r="D119" s="41" t="n"/>
      <c r="E119" s="42" t="n"/>
      <c r="F119" s="42" t="n"/>
      <c r="G119" s="40" t="n"/>
      <c r="H119" s="11">
        <f>IF($G119="","",IF($G119="完了",100,IF($G119="あと少し",75,IF($G119="半分まで",50,IF($G119="着手中",25,IF($G119="未着手",0,IF($G119="持ち越し",0,"")))))))</f>
        <v/>
      </c>
      <c r="I119" s="11">
        <f>IF($D119="","",$D119-TODAY())</f>
        <v/>
      </c>
      <c r="J119" s="12">
        <f>IF($A119="","",IF($G119="完了","完了",IF($G119="中止","中止",IF($D119="","期限を入力",IF($I119&lt;0,"期限切れ",IF($I119=0,"今日が期限",IF($I119&lt;=2,"期限が近い","期限内")))))))</f>
        <v/>
      </c>
      <c r="K119" s="13">
        <f>IF(OR($E119="",$F119=""),"",ROUND($F119-$E119,1))</f>
        <v/>
      </c>
      <c r="L119" s="14">
        <f>IF($D119="","",$D119-WEEKDAY($D119,3))</f>
        <v/>
      </c>
    </row>
    <row r="120" hidden="1" ht="22" customHeight="1">
      <c r="A120" s="39" t="n"/>
      <c r="B120" s="40" t="n"/>
      <c r="C120" s="40" t="n"/>
      <c r="D120" s="41" t="n"/>
      <c r="E120" s="42" t="n"/>
      <c r="F120" s="42" t="n"/>
      <c r="G120" s="40" t="n"/>
      <c r="H120" s="7">
        <f>IF($G120="","",IF($G120="完了",100,IF($G120="あと少し",75,IF($G120="半分まで",50,IF($G120="着手中",25,IF($G120="未着手",0,IF($G120="持ち越し",0,"")))))))</f>
        <v/>
      </c>
      <c r="I120" s="7">
        <f>IF($D120="","",$D120-TODAY())</f>
        <v/>
      </c>
      <c r="J120" s="8">
        <f>IF($A120="","",IF($G120="完了","完了",IF($G120="中止","中止",IF($D120="","期限を入力",IF($I120&lt;0,"期限切れ",IF($I120=0,"今日が期限",IF($I120&lt;=2,"期限が近い","期限内")))))))</f>
        <v/>
      </c>
      <c r="K120" s="9">
        <f>IF(OR($E120="",$F120=""),"",ROUND($F120-$E120,1))</f>
        <v/>
      </c>
      <c r="L120" s="10">
        <f>IF($D120="","",$D120-WEEKDAY($D120,3))</f>
        <v/>
      </c>
    </row>
    <row r="121" hidden="1" ht="22" customHeight="1">
      <c r="A121" s="39" t="n"/>
      <c r="B121" s="40" t="n"/>
      <c r="C121" s="40" t="n"/>
      <c r="D121" s="41" t="n"/>
      <c r="E121" s="42" t="n"/>
      <c r="F121" s="42" t="n"/>
      <c r="G121" s="40" t="n"/>
      <c r="H121" s="11">
        <f>IF($G121="","",IF($G121="完了",100,IF($G121="あと少し",75,IF($G121="半分まで",50,IF($G121="着手中",25,IF($G121="未着手",0,IF($G121="持ち越し",0,"")))))))</f>
        <v/>
      </c>
      <c r="I121" s="11">
        <f>IF($D121="","",$D121-TODAY())</f>
        <v/>
      </c>
      <c r="J121" s="12">
        <f>IF($A121="","",IF($G121="完了","完了",IF($G121="中止","中止",IF($D121="","期限を入力",IF($I121&lt;0,"期限切れ",IF($I121=0,"今日が期限",IF($I121&lt;=2,"期限が近い","期限内")))))))</f>
        <v/>
      </c>
      <c r="K121" s="13">
        <f>IF(OR($E121="",$F121=""),"",ROUND($F121-$E121,1))</f>
        <v/>
      </c>
      <c r="L121" s="14">
        <f>IF($D121="","",$D121-WEEKDAY($D121,3))</f>
        <v/>
      </c>
    </row>
    <row r="122" hidden="1" ht="22" customHeight="1">
      <c r="A122" s="39" t="n"/>
      <c r="B122" s="40" t="n"/>
      <c r="C122" s="40" t="n"/>
      <c r="D122" s="41" t="n"/>
      <c r="E122" s="42" t="n"/>
      <c r="F122" s="42" t="n"/>
      <c r="G122" s="40" t="n"/>
      <c r="H122" s="7">
        <f>IF($G122="","",IF($G122="完了",100,IF($G122="あと少し",75,IF($G122="半分まで",50,IF($G122="着手中",25,IF($G122="未着手",0,IF($G122="持ち越し",0,"")))))))</f>
        <v/>
      </c>
      <c r="I122" s="7">
        <f>IF($D122="","",$D122-TODAY())</f>
        <v/>
      </c>
      <c r="J122" s="8">
        <f>IF($A122="","",IF($G122="完了","完了",IF($G122="中止","中止",IF($D122="","期限を入力",IF($I122&lt;0,"期限切れ",IF($I122=0,"今日が期限",IF($I122&lt;=2,"期限が近い","期限内")))))))</f>
        <v/>
      </c>
      <c r="K122" s="9">
        <f>IF(OR($E122="",$F122=""),"",ROUND($F122-$E122,1))</f>
        <v/>
      </c>
      <c r="L122" s="10">
        <f>IF($D122="","",$D122-WEEKDAY($D122,3))</f>
        <v/>
      </c>
    </row>
    <row r="123" hidden="1" ht="22" customHeight="1">
      <c r="A123" s="39" t="n"/>
      <c r="B123" s="40" t="n"/>
      <c r="C123" s="40" t="n"/>
      <c r="D123" s="41" t="n"/>
      <c r="E123" s="42" t="n"/>
      <c r="F123" s="42" t="n"/>
      <c r="G123" s="40" t="n"/>
      <c r="H123" s="11">
        <f>IF($G123="","",IF($G123="完了",100,IF($G123="あと少し",75,IF($G123="半分まで",50,IF($G123="着手中",25,IF($G123="未着手",0,IF($G123="持ち越し",0,"")))))))</f>
        <v/>
      </c>
      <c r="I123" s="11">
        <f>IF($D123="","",$D123-TODAY())</f>
        <v/>
      </c>
      <c r="J123" s="12">
        <f>IF($A123="","",IF($G123="完了","完了",IF($G123="中止","中止",IF($D123="","期限を入力",IF($I123&lt;0,"期限切れ",IF($I123=0,"今日が期限",IF($I123&lt;=2,"期限が近い","期限内")))))))</f>
        <v/>
      </c>
      <c r="K123" s="13">
        <f>IF(OR($E123="",$F123=""),"",ROUND($F123-$E123,1))</f>
        <v/>
      </c>
      <c r="L123" s="14">
        <f>IF($D123="","",$D123-WEEKDAY($D123,3))</f>
        <v/>
      </c>
    </row>
    <row r="124" hidden="1" ht="22" customHeight="1">
      <c r="A124" s="39" t="n"/>
      <c r="B124" s="40" t="n"/>
      <c r="C124" s="40" t="n"/>
      <c r="D124" s="41" t="n"/>
      <c r="E124" s="42" t="n"/>
      <c r="F124" s="42" t="n"/>
      <c r="G124" s="40" t="n"/>
      <c r="H124" s="7">
        <f>IF($G124="","",IF($G124="完了",100,IF($G124="あと少し",75,IF($G124="半分まで",50,IF($G124="着手中",25,IF($G124="未着手",0,IF($G124="持ち越し",0,"")))))))</f>
        <v/>
      </c>
      <c r="I124" s="7">
        <f>IF($D124="","",$D124-TODAY())</f>
        <v/>
      </c>
      <c r="J124" s="8">
        <f>IF($A124="","",IF($G124="完了","完了",IF($G124="中止","中止",IF($D124="","期限を入力",IF($I124&lt;0,"期限切れ",IF($I124=0,"今日が期限",IF($I124&lt;=2,"期限が近い","期限内")))))))</f>
        <v/>
      </c>
      <c r="K124" s="9">
        <f>IF(OR($E124="",$F124=""),"",ROUND($F124-$E124,1))</f>
        <v/>
      </c>
      <c r="L124" s="10">
        <f>IF($D124="","",$D124-WEEKDAY($D124,3))</f>
        <v/>
      </c>
    </row>
    <row r="125" hidden="1" ht="22" customHeight="1">
      <c r="A125" s="39" t="n"/>
      <c r="B125" s="40" t="n"/>
      <c r="C125" s="40" t="n"/>
      <c r="D125" s="41" t="n"/>
      <c r="E125" s="42" t="n"/>
      <c r="F125" s="42" t="n"/>
      <c r="G125" s="40" t="n"/>
      <c r="H125" s="11">
        <f>IF($G125="","",IF($G125="完了",100,IF($G125="あと少し",75,IF($G125="半分まで",50,IF($G125="着手中",25,IF($G125="未着手",0,IF($G125="持ち越し",0,"")))))))</f>
        <v/>
      </c>
      <c r="I125" s="11">
        <f>IF($D125="","",$D125-TODAY())</f>
        <v/>
      </c>
      <c r="J125" s="12">
        <f>IF($A125="","",IF($G125="完了","完了",IF($G125="中止","中止",IF($D125="","期限を入力",IF($I125&lt;0,"期限切れ",IF($I125=0,"今日が期限",IF($I125&lt;=2,"期限が近い","期限内")))))))</f>
        <v/>
      </c>
      <c r="K125" s="13">
        <f>IF(OR($E125="",$F125=""),"",ROUND($F125-$E125,1))</f>
        <v/>
      </c>
      <c r="L125" s="14">
        <f>IF($D125="","",$D125-WEEKDAY($D125,3))</f>
        <v/>
      </c>
    </row>
    <row r="126" hidden="1" ht="22" customHeight="1">
      <c r="A126" s="39" t="n"/>
      <c r="B126" s="40" t="n"/>
      <c r="C126" s="40" t="n"/>
      <c r="D126" s="41" t="n"/>
      <c r="E126" s="42" t="n"/>
      <c r="F126" s="42" t="n"/>
      <c r="G126" s="40" t="n"/>
      <c r="H126" s="7">
        <f>IF($G126="","",IF($G126="完了",100,IF($G126="あと少し",75,IF($G126="半分まで",50,IF($G126="着手中",25,IF($G126="未着手",0,IF($G126="持ち越し",0,"")))))))</f>
        <v/>
      </c>
      <c r="I126" s="7">
        <f>IF($D126="","",$D126-TODAY())</f>
        <v/>
      </c>
      <c r="J126" s="8">
        <f>IF($A126="","",IF($G126="完了","完了",IF($G126="中止","中止",IF($D126="","期限を入力",IF($I126&lt;0,"期限切れ",IF($I126=0,"今日が期限",IF($I126&lt;=2,"期限が近い","期限内")))))))</f>
        <v/>
      </c>
      <c r="K126" s="9">
        <f>IF(OR($E126="",$F126=""),"",ROUND($F126-$E126,1))</f>
        <v/>
      </c>
      <c r="L126" s="10">
        <f>IF($D126="","",$D126-WEEKDAY($D126,3))</f>
        <v/>
      </c>
    </row>
    <row r="127" hidden="1" ht="22" customHeight="1">
      <c r="A127" s="39" t="n"/>
      <c r="B127" s="40" t="n"/>
      <c r="C127" s="40" t="n"/>
      <c r="D127" s="41" t="n"/>
      <c r="E127" s="42" t="n"/>
      <c r="F127" s="42" t="n"/>
      <c r="G127" s="40" t="n"/>
      <c r="H127" s="11">
        <f>IF($G127="","",IF($G127="完了",100,IF($G127="あと少し",75,IF($G127="半分まで",50,IF($G127="着手中",25,IF($G127="未着手",0,IF($G127="持ち越し",0,"")))))))</f>
        <v/>
      </c>
      <c r="I127" s="11">
        <f>IF($D127="","",$D127-TODAY())</f>
        <v/>
      </c>
      <c r="J127" s="12">
        <f>IF($A127="","",IF($G127="完了","完了",IF($G127="中止","中止",IF($D127="","期限を入力",IF($I127&lt;0,"期限切れ",IF($I127=0,"今日が期限",IF($I127&lt;=2,"期限が近い","期限内")))))))</f>
        <v/>
      </c>
      <c r="K127" s="13">
        <f>IF(OR($E127="",$F127=""),"",ROUND($F127-$E127,1))</f>
        <v/>
      </c>
      <c r="L127" s="14">
        <f>IF($D127="","",$D127-WEEKDAY($D127,3))</f>
        <v/>
      </c>
    </row>
    <row r="128" hidden="1" ht="22" customHeight="1">
      <c r="A128" s="39" t="n"/>
      <c r="B128" s="40" t="n"/>
      <c r="C128" s="40" t="n"/>
      <c r="D128" s="41" t="n"/>
      <c r="E128" s="42" t="n"/>
      <c r="F128" s="42" t="n"/>
      <c r="G128" s="40" t="n"/>
      <c r="H128" s="7">
        <f>IF($G128="","",IF($G128="完了",100,IF($G128="あと少し",75,IF($G128="半分まで",50,IF($G128="着手中",25,IF($G128="未着手",0,IF($G128="持ち越し",0,"")))))))</f>
        <v/>
      </c>
      <c r="I128" s="7">
        <f>IF($D128="","",$D128-TODAY())</f>
        <v/>
      </c>
      <c r="J128" s="8">
        <f>IF($A128="","",IF($G128="完了","完了",IF($G128="中止","中止",IF($D128="","期限を入力",IF($I128&lt;0,"期限切れ",IF($I128=0,"今日が期限",IF($I128&lt;=2,"期限が近い","期限内")))))))</f>
        <v/>
      </c>
      <c r="K128" s="9">
        <f>IF(OR($E128="",$F128=""),"",ROUND($F128-$E128,1))</f>
        <v/>
      </c>
      <c r="L128" s="10">
        <f>IF($D128="","",$D128-WEEKDAY($D128,3))</f>
        <v/>
      </c>
    </row>
    <row r="129" hidden="1" ht="22" customHeight="1">
      <c r="A129" s="39" t="n"/>
      <c r="B129" s="40" t="n"/>
      <c r="C129" s="40" t="n"/>
      <c r="D129" s="41" t="n"/>
      <c r="E129" s="42" t="n"/>
      <c r="F129" s="42" t="n"/>
      <c r="G129" s="40" t="n"/>
      <c r="H129" s="11">
        <f>IF($G129="","",IF($G129="完了",100,IF($G129="あと少し",75,IF($G129="半分まで",50,IF($G129="着手中",25,IF($G129="未着手",0,IF($G129="持ち越し",0,"")))))))</f>
        <v/>
      </c>
      <c r="I129" s="11">
        <f>IF($D129="","",$D129-TODAY())</f>
        <v/>
      </c>
      <c r="J129" s="12">
        <f>IF($A129="","",IF($G129="完了","完了",IF($G129="中止","中止",IF($D129="","期限を入力",IF($I129&lt;0,"期限切れ",IF($I129=0,"今日が期限",IF($I129&lt;=2,"期限が近い","期限内")))))))</f>
        <v/>
      </c>
      <c r="K129" s="13">
        <f>IF(OR($E129="",$F129=""),"",ROUND($F129-$E129,1))</f>
        <v/>
      </c>
      <c r="L129" s="14">
        <f>IF($D129="","",$D129-WEEKDAY($D129,3))</f>
        <v/>
      </c>
    </row>
    <row r="130" hidden="1" ht="22" customHeight="1">
      <c r="A130" s="39" t="n"/>
      <c r="B130" s="40" t="n"/>
      <c r="C130" s="40" t="n"/>
      <c r="D130" s="41" t="n"/>
      <c r="E130" s="42" t="n"/>
      <c r="F130" s="42" t="n"/>
      <c r="G130" s="40" t="n"/>
      <c r="H130" s="7">
        <f>IF($G130="","",IF($G130="完了",100,IF($G130="あと少し",75,IF($G130="半分まで",50,IF($G130="着手中",25,IF($G130="未着手",0,IF($G130="持ち越し",0,"")))))))</f>
        <v/>
      </c>
      <c r="I130" s="7">
        <f>IF($D130="","",$D130-TODAY())</f>
        <v/>
      </c>
      <c r="J130" s="8">
        <f>IF($A130="","",IF($G130="完了","完了",IF($G130="中止","中止",IF($D130="","期限を入力",IF($I130&lt;0,"期限切れ",IF($I130=0,"今日が期限",IF($I130&lt;=2,"期限が近い","期限内")))))))</f>
        <v/>
      </c>
      <c r="K130" s="9">
        <f>IF(OR($E130="",$F130=""),"",ROUND($F130-$E130,1))</f>
        <v/>
      </c>
      <c r="L130" s="10">
        <f>IF($D130="","",$D130-WEEKDAY($D130,3))</f>
        <v/>
      </c>
    </row>
    <row r="131" hidden="1" ht="22" customHeight="1">
      <c r="A131" s="39" t="n"/>
      <c r="B131" s="40" t="n"/>
      <c r="C131" s="40" t="n"/>
      <c r="D131" s="41" t="n"/>
      <c r="E131" s="42" t="n"/>
      <c r="F131" s="42" t="n"/>
      <c r="G131" s="40" t="n"/>
      <c r="H131" s="11">
        <f>IF($G131="","",IF($G131="完了",100,IF($G131="あと少し",75,IF($G131="半分まで",50,IF($G131="着手中",25,IF($G131="未着手",0,IF($G131="持ち越し",0,"")))))))</f>
        <v/>
      </c>
      <c r="I131" s="11">
        <f>IF($D131="","",$D131-TODAY())</f>
        <v/>
      </c>
      <c r="J131" s="12">
        <f>IF($A131="","",IF($G131="完了","完了",IF($G131="中止","中止",IF($D131="","期限を入力",IF($I131&lt;0,"期限切れ",IF($I131=0,"今日が期限",IF($I131&lt;=2,"期限が近い","期限内")))))))</f>
        <v/>
      </c>
      <c r="K131" s="13">
        <f>IF(OR($E131="",$F131=""),"",ROUND($F131-$E131,1))</f>
        <v/>
      </c>
      <c r="L131" s="14">
        <f>IF($D131="","",$D131-WEEKDAY($D131,3))</f>
        <v/>
      </c>
    </row>
    <row r="132" hidden="1" ht="22" customHeight="1">
      <c r="A132" s="39" t="n"/>
      <c r="B132" s="40" t="n"/>
      <c r="C132" s="40" t="n"/>
      <c r="D132" s="41" t="n"/>
      <c r="E132" s="42" t="n"/>
      <c r="F132" s="42" t="n"/>
      <c r="G132" s="40" t="n"/>
      <c r="H132" s="7">
        <f>IF($G132="","",IF($G132="完了",100,IF($G132="あと少し",75,IF($G132="半分まで",50,IF($G132="着手中",25,IF($G132="未着手",0,IF($G132="持ち越し",0,"")))))))</f>
        <v/>
      </c>
      <c r="I132" s="7">
        <f>IF($D132="","",$D132-TODAY())</f>
        <v/>
      </c>
      <c r="J132" s="8">
        <f>IF($A132="","",IF($G132="完了","完了",IF($G132="中止","中止",IF($D132="","期限を入力",IF($I132&lt;0,"期限切れ",IF($I132=0,"今日が期限",IF($I132&lt;=2,"期限が近い","期限内")))))))</f>
        <v/>
      </c>
      <c r="K132" s="9">
        <f>IF(OR($E132="",$F132=""),"",ROUND($F132-$E132,1))</f>
        <v/>
      </c>
      <c r="L132" s="10">
        <f>IF($D132="","",$D132-WEEKDAY($D132,3))</f>
        <v/>
      </c>
    </row>
    <row r="133" hidden="1" ht="22" customHeight="1">
      <c r="A133" s="39" t="n"/>
      <c r="B133" s="40" t="n"/>
      <c r="C133" s="40" t="n"/>
      <c r="D133" s="41" t="n"/>
      <c r="E133" s="42" t="n"/>
      <c r="F133" s="42" t="n"/>
      <c r="G133" s="40" t="n"/>
      <c r="H133" s="11">
        <f>IF($G133="","",IF($G133="完了",100,IF($G133="あと少し",75,IF($G133="半分まで",50,IF($G133="着手中",25,IF($G133="未着手",0,IF($G133="持ち越し",0,"")))))))</f>
        <v/>
      </c>
      <c r="I133" s="11">
        <f>IF($D133="","",$D133-TODAY())</f>
        <v/>
      </c>
      <c r="J133" s="12">
        <f>IF($A133="","",IF($G133="完了","完了",IF($G133="中止","中止",IF($D133="","期限を入力",IF($I133&lt;0,"期限切れ",IF($I133=0,"今日が期限",IF($I133&lt;=2,"期限が近い","期限内")))))))</f>
        <v/>
      </c>
      <c r="K133" s="13">
        <f>IF(OR($E133="",$F133=""),"",ROUND($F133-$E133,1))</f>
        <v/>
      </c>
      <c r="L133" s="14">
        <f>IF($D133="","",$D133-WEEKDAY($D133,3))</f>
        <v/>
      </c>
    </row>
    <row r="134" hidden="1" ht="22" customHeight="1">
      <c r="A134" s="39" t="n"/>
      <c r="B134" s="40" t="n"/>
      <c r="C134" s="40" t="n"/>
      <c r="D134" s="41" t="n"/>
      <c r="E134" s="42" t="n"/>
      <c r="F134" s="42" t="n"/>
      <c r="G134" s="40" t="n"/>
      <c r="H134" s="7">
        <f>IF($G134="","",IF($G134="完了",100,IF($G134="あと少し",75,IF($G134="半分まで",50,IF($G134="着手中",25,IF($G134="未着手",0,IF($G134="持ち越し",0,"")))))))</f>
        <v/>
      </c>
      <c r="I134" s="7">
        <f>IF($D134="","",$D134-TODAY())</f>
        <v/>
      </c>
      <c r="J134" s="8">
        <f>IF($A134="","",IF($G134="完了","完了",IF($G134="中止","中止",IF($D134="","期限を入力",IF($I134&lt;0,"期限切れ",IF($I134=0,"今日が期限",IF($I134&lt;=2,"期限が近い","期限内")))))))</f>
        <v/>
      </c>
      <c r="K134" s="9">
        <f>IF(OR($E134="",$F134=""),"",ROUND($F134-$E134,1))</f>
        <v/>
      </c>
      <c r="L134" s="10">
        <f>IF($D134="","",$D134-WEEKDAY($D134,3))</f>
        <v/>
      </c>
    </row>
    <row r="135" hidden="1" ht="22" customHeight="1">
      <c r="A135" s="39" t="n"/>
      <c r="B135" s="40" t="n"/>
      <c r="C135" s="40" t="n"/>
      <c r="D135" s="41" t="n"/>
      <c r="E135" s="42" t="n"/>
      <c r="F135" s="42" t="n"/>
      <c r="G135" s="40" t="n"/>
      <c r="H135" s="11">
        <f>IF($G135="","",IF($G135="完了",100,IF($G135="あと少し",75,IF($G135="半分まで",50,IF($G135="着手中",25,IF($G135="未着手",0,IF($G135="持ち越し",0,"")))))))</f>
        <v/>
      </c>
      <c r="I135" s="11">
        <f>IF($D135="","",$D135-TODAY())</f>
        <v/>
      </c>
      <c r="J135" s="12">
        <f>IF($A135="","",IF($G135="完了","完了",IF($G135="中止","中止",IF($D135="","期限を入力",IF($I135&lt;0,"期限切れ",IF($I135=0,"今日が期限",IF($I135&lt;=2,"期限が近い","期限内")))))))</f>
        <v/>
      </c>
      <c r="K135" s="13">
        <f>IF(OR($E135="",$F135=""),"",ROUND($F135-$E135,1))</f>
        <v/>
      </c>
      <c r="L135" s="14">
        <f>IF($D135="","",$D135-WEEKDAY($D135,3))</f>
        <v/>
      </c>
    </row>
    <row r="136" hidden="1" ht="22" customHeight="1">
      <c r="A136" s="39" t="n"/>
      <c r="B136" s="40" t="n"/>
      <c r="C136" s="40" t="n"/>
      <c r="D136" s="41" t="n"/>
      <c r="E136" s="42" t="n"/>
      <c r="F136" s="42" t="n"/>
      <c r="G136" s="40" t="n"/>
      <c r="H136" s="7">
        <f>IF($G136="","",IF($G136="完了",100,IF($G136="あと少し",75,IF($G136="半分まで",50,IF($G136="着手中",25,IF($G136="未着手",0,IF($G136="持ち越し",0,"")))))))</f>
        <v/>
      </c>
      <c r="I136" s="7">
        <f>IF($D136="","",$D136-TODAY())</f>
        <v/>
      </c>
      <c r="J136" s="8">
        <f>IF($A136="","",IF($G136="完了","完了",IF($G136="中止","中止",IF($D136="","期限を入力",IF($I136&lt;0,"期限切れ",IF($I136=0,"今日が期限",IF($I136&lt;=2,"期限が近い","期限内")))))))</f>
        <v/>
      </c>
      <c r="K136" s="9">
        <f>IF(OR($E136="",$F136=""),"",ROUND($F136-$E136,1))</f>
        <v/>
      </c>
      <c r="L136" s="10">
        <f>IF($D136="","",$D136-WEEKDAY($D136,3))</f>
        <v/>
      </c>
    </row>
    <row r="137" hidden="1" ht="22" customHeight="1">
      <c r="A137" s="39" t="n"/>
      <c r="B137" s="40" t="n"/>
      <c r="C137" s="40" t="n"/>
      <c r="D137" s="41" t="n"/>
      <c r="E137" s="42" t="n"/>
      <c r="F137" s="42" t="n"/>
      <c r="G137" s="40" t="n"/>
      <c r="H137" s="11">
        <f>IF($G137="","",IF($G137="完了",100,IF($G137="あと少し",75,IF($G137="半分まで",50,IF($G137="着手中",25,IF($G137="未着手",0,IF($G137="持ち越し",0,"")))))))</f>
        <v/>
      </c>
      <c r="I137" s="11">
        <f>IF($D137="","",$D137-TODAY())</f>
        <v/>
      </c>
      <c r="J137" s="12">
        <f>IF($A137="","",IF($G137="完了","完了",IF($G137="中止","中止",IF($D137="","期限を入力",IF($I137&lt;0,"期限切れ",IF($I137=0,"今日が期限",IF($I137&lt;=2,"期限が近い","期限内")))))))</f>
        <v/>
      </c>
      <c r="K137" s="13">
        <f>IF(OR($E137="",$F137=""),"",ROUND($F137-$E137,1))</f>
        <v/>
      </c>
      <c r="L137" s="14">
        <f>IF($D137="","",$D137-WEEKDAY($D137,3))</f>
        <v/>
      </c>
    </row>
    <row r="138" hidden="1" ht="22" customHeight="1">
      <c r="A138" s="39" t="n"/>
      <c r="B138" s="40" t="n"/>
      <c r="C138" s="40" t="n"/>
      <c r="D138" s="41" t="n"/>
      <c r="E138" s="42" t="n"/>
      <c r="F138" s="42" t="n"/>
      <c r="G138" s="40" t="n"/>
      <c r="H138" s="7">
        <f>IF($G138="","",IF($G138="完了",100,IF($G138="あと少し",75,IF($G138="半分まで",50,IF($G138="着手中",25,IF($G138="未着手",0,IF($G138="持ち越し",0,"")))))))</f>
        <v/>
      </c>
      <c r="I138" s="7">
        <f>IF($D138="","",$D138-TODAY())</f>
        <v/>
      </c>
      <c r="J138" s="8">
        <f>IF($A138="","",IF($G138="完了","完了",IF($G138="中止","中止",IF($D138="","期限を入力",IF($I138&lt;0,"期限切れ",IF($I138=0,"今日が期限",IF($I138&lt;=2,"期限が近い","期限内")))))))</f>
        <v/>
      </c>
      <c r="K138" s="9">
        <f>IF(OR($E138="",$F138=""),"",ROUND($F138-$E138,1))</f>
        <v/>
      </c>
      <c r="L138" s="10">
        <f>IF($D138="","",$D138-WEEKDAY($D138,3))</f>
        <v/>
      </c>
    </row>
    <row r="139" hidden="1" ht="22" customHeight="1">
      <c r="A139" s="39" t="n"/>
      <c r="B139" s="40" t="n"/>
      <c r="C139" s="40" t="n"/>
      <c r="D139" s="41" t="n"/>
      <c r="E139" s="42" t="n"/>
      <c r="F139" s="42" t="n"/>
      <c r="G139" s="40" t="n"/>
      <c r="H139" s="11">
        <f>IF($G139="","",IF($G139="完了",100,IF($G139="あと少し",75,IF($G139="半分まで",50,IF($G139="着手中",25,IF($G139="未着手",0,IF($G139="持ち越し",0,"")))))))</f>
        <v/>
      </c>
      <c r="I139" s="11">
        <f>IF($D139="","",$D139-TODAY())</f>
        <v/>
      </c>
      <c r="J139" s="12">
        <f>IF($A139="","",IF($G139="完了","完了",IF($G139="中止","中止",IF($D139="","期限を入力",IF($I139&lt;0,"期限切れ",IF($I139=0,"今日が期限",IF($I139&lt;=2,"期限が近い","期限内")))))))</f>
        <v/>
      </c>
      <c r="K139" s="13">
        <f>IF(OR($E139="",$F139=""),"",ROUND($F139-$E139,1))</f>
        <v/>
      </c>
      <c r="L139" s="14">
        <f>IF($D139="","",$D139-WEEKDAY($D139,3))</f>
        <v/>
      </c>
    </row>
    <row r="140" hidden="1" ht="22" customHeight="1">
      <c r="A140" s="39" t="n"/>
      <c r="B140" s="40" t="n"/>
      <c r="C140" s="40" t="n"/>
      <c r="D140" s="41" t="n"/>
      <c r="E140" s="42" t="n"/>
      <c r="F140" s="42" t="n"/>
      <c r="G140" s="40" t="n"/>
      <c r="H140" s="7">
        <f>IF($G140="","",IF($G140="完了",100,IF($G140="あと少し",75,IF($G140="半分まで",50,IF($G140="着手中",25,IF($G140="未着手",0,IF($G140="持ち越し",0,"")))))))</f>
        <v/>
      </c>
      <c r="I140" s="7">
        <f>IF($D140="","",$D140-TODAY())</f>
        <v/>
      </c>
      <c r="J140" s="8">
        <f>IF($A140="","",IF($G140="完了","完了",IF($G140="中止","中止",IF($D140="","期限を入力",IF($I140&lt;0,"期限切れ",IF($I140=0,"今日が期限",IF($I140&lt;=2,"期限が近い","期限内")))))))</f>
        <v/>
      </c>
      <c r="K140" s="9">
        <f>IF(OR($E140="",$F140=""),"",ROUND($F140-$E140,1))</f>
        <v/>
      </c>
      <c r="L140" s="10">
        <f>IF($D140="","",$D140-WEEKDAY($D140,3))</f>
        <v/>
      </c>
    </row>
    <row r="141" hidden="1" ht="22" customHeight="1">
      <c r="A141" s="39" t="n"/>
      <c r="B141" s="40" t="n"/>
      <c r="C141" s="40" t="n"/>
      <c r="D141" s="41" t="n"/>
      <c r="E141" s="42" t="n"/>
      <c r="F141" s="42" t="n"/>
      <c r="G141" s="40" t="n"/>
      <c r="H141" s="11">
        <f>IF($G141="","",IF($G141="完了",100,IF($G141="あと少し",75,IF($G141="半分まで",50,IF($G141="着手中",25,IF($G141="未着手",0,IF($G141="持ち越し",0,"")))))))</f>
        <v/>
      </c>
      <c r="I141" s="11">
        <f>IF($D141="","",$D141-TODAY())</f>
        <v/>
      </c>
      <c r="J141" s="12">
        <f>IF($A141="","",IF($G141="完了","完了",IF($G141="中止","中止",IF($D141="","期限を入力",IF($I141&lt;0,"期限切れ",IF($I141=0,"今日が期限",IF($I141&lt;=2,"期限が近い","期限内")))))))</f>
        <v/>
      </c>
      <c r="K141" s="13">
        <f>IF(OR($E141="",$F141=""),"",ROUND($F141-$E141,1))</f>
        <v/>
      </c>
      <c r="L141" s="14">
        <f>IF($D141="","",$D141-WEEKDAY($D141,3))</f>
        <v/>
      </c>
    </row>
    <row r="142" hidden="1" ht="22" customHeight="1">
      <c r="A142" s="39" t="n"/>
      <c r="B142" s="40" t="n"/>
      <c r="C142" s="40" t="n"/>
      <c r="D142" s="41" t="n"/>
      <c r="E142" s="42" t="n"/>
      <c r="F142" s="42" t="n"/>
      <c r="G142" s="40" t="n"/>
      <c r="H142" s="7">
        <f>IF($G142="","",IF($G142="完了",100,IF($G142="あと少し",75,IF($G142="半分まで",50,IF($G142="着手中",25,IF($G142="未着手",0,IF($G142="持ち越し",0,"")))))))</f>
        <v/>
      </c>
      <c r="I142" s="7">
        <f>IF($D142="","",$D142-TODAY())</f>
        <v/>
      </c>
      <c r="J142" s="8">
        <f>IF($A142="","",IF($G142="完了","完了",IF($G142="中止","中止",IF($D142="","期限を入力",IF($I142&lt;0,"期限切れ",IF($I142=0,"今日が期限",IF($I142&lt;=2,"期限が近い","期限内")))))))</f>
        <v/>
      </c>
      <c r="K142" s="9">
        <f>IF(OR($E142="",$F142=""),"",ROUND($F142-$E142,1))</f>
        <v/>
      </c>
      <c r="L142" s="10">
        <f>IF($D142="","",$D142-WEEKDAY($D142,3))</f>
        <v/>
      </c>
    </row>
    <row r="143" hidden="1" ht="22" customHeight="1">
      <c r="A143" s="39" t="n"/>
      <c r="B143" s="40" t="n"/>
      <c r="C143" s="40" t="n"/>
      <c r="D143" s="41" t="n"/>
      <c r="E143" s="42" t="n"/>
      <c r="F143" s="42" t="n"/>
      <c r="G143" s="40" t="n"/>
      <c r="H143" s="11">
        <f>IF($G143="","",IF($G143="完了",100,IF($G143="あと少し",75,IF($G143="半分まで",50,IF($G143="着手中",25,IF($G143="未着手",0,IF($G143="持ち越し",0,"")))))))</f>
        <v/>
      </c>
      <c r="I143" s="11">
        <f>IF($D143="","",$D143-TODAY())</f>
        <v/>
      </c>
      <c r="J143" s="12">
        <f>IF($A143="","",IF($G143="完了","完了",IF($G143="中止","中止",IF($D143="","期限を入力",IF($I143&lt;0,"期限切れ",IF($I143=0,"今日が期限",IF($I143&lt;=2,"期限が近い","期限内")))))))</f>
        <v/>
      </c>
      <c r="K143" s="13">
        <f>IF(OR($E143="",$F143=""),"",ROUND($F143-$E143,1))</f>
        <v/>
      </c>
      <c r="L143" s="14">
        <f>IF($D143="","",$D143-WEEKDAY($D143,3))</f>
        <v/>
      </c>
    </row>
    <row r="144" hidden="1" ht="22" customHeight="1">
      <c r="A144" s="39" t="n"/>
      <c r="B144" s="40" t="n"/>
      <c r="C144" s="40" t="n"/>
      <c r="D144" s="41" t="n"/>
      <c r="E144" s="42" t="n"/>
      <c r="F144" s="42" t="n"/>
      <c r="G144" s="40" t="n"/>
      <c r="H144" s="7">
        <f>IF($G144="","",IF($G144="完了",100,IF($G144="あと少し",75,IF($G144="半分まで",50,IF($G144="着手中",25,IF($G144="未着手",0,IF($G144="持ち越し",0,"")))))))</f>
        <v/>
      </c>
      <c r="I144" s="7">
        <f>IF($D144="","",$D144-TODAY())</f>
        <v/>
      </c>
      <c r="J144" s="8">
        <f>IF($A144="","",IF($G144="完了","完了",IF($G144="中止","中止",IF($D144="","期限を入力",IF($I144&lt;0,"期限切れ",IF($I144=0,"今日が期限",IF($I144&lt;=2,"期限が近い","期限内")))))))</f>
        <v/>
      </c>
      <c r="K144" s="9">
        <f>IF(OR($E144="",$F144=""),"",ROUND($F144-$E144,1))</f>
        <v/>
      </c>
      <c r="L144" s="10">
        <f>IF($D144="","",$D144-WEEKDAY($D144,3))</f>
        <v/>
      </c>
    </row>
    <row r="145" hidden="1" ht="22" customHeight="1">
      <c r="A145" s="39" t="n"/>
      <c r="B145" s="40" t="n"/>
      <c r="C145" s="40" t="n"/>
      <c r="D145" s="41" t="n"/>
      <c r="E145" s="42" t="n"/>
      <c r="F145" s="42" t="n"/>
      <c r="G145" s="40" t="n"/>
      <c r="H145" s="11">
        <f>IF($G145="","",IF($G145="完了",100,IF($G145="あと少し",75,IF($G145="半分まで",50,IF($G145="着手中",25,IF($G145="未着手",0,IF($G145="持ち越し",0,"")))))))</f>
        <v/>
      </c>
      <c r="I145" s="11">
        <f>IF($D145="","",$D145-TODAY())</f>
        <v/>
      </c>
      <c r="J145" s="12">
        <f>IF($A145="","",IF($G145="完了","完了",IF($G145="中止","中止",IF($D145="","期限を入力",IF($I145&lt;0,"期限切れ",IF($I145=0,"今日が期限",IF($I145&lt;=2,"期限が近い","期限内")))))))</f>
        <v/>
      </c>
      <c r="K145" s="13">
        <f>IF(OR($E145="",$F145=""),"",ROUND($F145-$E145,1))</f>
        <v/>
      </c>
      <c r="L145" s="14">
        <f>IF($D145="","",$D145-WEEKDAY($D145,3))</f>
        <v/>
      </c>
    </row>
    <row r="146" hidden="1" ht="22" customHeight="1">
      <c r="A146" s="39" t="n"/>
      <c r="B146" s="40" t="n"/>
      <c r="C146" s="40" t="n"/>
      <c r="D146" s="41" t="n"/>
      <c r="E146" s="42" t="n"/>
      <c r="F146" s="42" t="n"/>
      <c r="G146" s="40" t="n"/>
      <c r="H146" s="7">
        <f>IF($G146="","",IF($G146="完了",100,IF($G146="あと少し",75,IF($G146="半分まで",50,IF($G146="着手中",25,IF($G146="未着手",0,IF($G146="持ち越し",0,"")))))))</f>
        <v/>
      </c>
      <c r="I146" s="7">
        <f>IF($D146="","",$D146-TODAY())</f>
        <v/>
      </c>
      <c r="J146" s="8">
        <f>IF($A146="","",IF($G146="完了","完了",IF($G146="中止","中止",IF($D146="","期限を入力",IF($I146&lt;0,"期限切れ",IF($I146=0,"今日が期限",IF($I146&lt;=2,"期限が近い","期限内")))))))</f>
        <v/>
      </c>
      <c r="K146" s="9">
        <f>IF(OR($E146="",$F146=""),"",ROUND($F146-$E146,1))</f>
        <v/>
      </c>
      <c r="L146" s="10">
        <f>IF($D146="","",$D146-WEEKDAY($D146,3))</f>
        <v/>
      </c>
    </row>
    <row r="147" hidden="1" ht="22" customHeight="1">
      <c r="A147" s="39" t="n"/>
      <c r="B147" s="40" t="n"/>
      <c r="C147" s="40" t="n"/>
      <c r="D147" s="41" t="n"/>
      <c r="E147" s="42" t="n"/>
      <c r="F147" s="42" t="n"/>
      <c r="G147" s="40" t="n"/>
      <c r="H147" s="11">
        <f>IF($G147="","",IF($G147="完了",100,IF($G147="あと少し",75,IF($G147="半分まで",50,IF($G147="着手中",25,IF($G147="未着手",0,IF($G147="持ち越し",0,"")))))))</f>
        <v/>
      </c>
      <c r="I147" s="11">
        <f>IF($D147="","",$D147-TODAY())</f>
        <v/>
      </c>
      <c r="J147" s="12">
        <f>IF($A147="","",IF($G147="完了","完了",IF($G147="中止","中止",IF($D147="","期限を入力",IF($I147&lt;0,"期限切れ",IF($I147=0,"今日が期限",IF($I147&lt;=2,"期限が近い","期限内")))))))</f>
        <v/>
      </c>
      <c r="K147" s="13">
        <f>IF(OR($E147="",$F147=""),"",ROUND($F147-$E147,1))</f>
        <v/>
      </c>
      <c r="L147" s="14">
        <f>IF($D147="","",$D147-WEEKDAY($D147,3))</f>
        <v/>
      </c>
    </row>
    <row r="148" hidden="1" ht="22" customHeight="1">
      <c r="A148" s="39" t="n"/>
      <c r="B148" s="40" t="n"/>
      <c r="C148" s="40" t="n"/>
      <c r="D148" s="41" t="n"/>
      <c r="E148" s="42" t="n"/>
      <c r="F148" s="42" t="n"/>
      <c r="G148" s="40" t="n"/>
      <c r="H148" s="7">
        <f>IF($G148="","",IF($G148="完了",100,IF($G148="あと少し",75,IF($G148="半分まで",50,IF($G148="着手中",25,IF($G148="未着手",0,IF($G148="持ち越し",0,"")))))))</f>
        <v/>
      </c>
      <c r="I148" s="7">
        <f>IF($D148="","",$D148-TODAY())</f>
        <v/>
      </c>
      <c r="J148" s="8">
        <f>IF($A148="","",IF($G148="完了","完了",IF($G148="中止","中止",IF($D148="","期限を入力",IF($I148&lt;0,"期限切れ",IF($I148=0,"今日が期限",IF($I148&lt;=2,"期限が近い","期限内")))))))</f>
        <v/>
      </c>
      <c r="K148" s="9">
        <f>IF(OR($E148="",$F148=""),"",ROUND($F148-$E148,1))</f>
        <v/>
      </c>
      <c r="L148" s="10">
        <f>IF($D148="","",$D148-WEEKDAY($D148,3))</f>
        <v/>
      </c>
    </row>
    <row r="149" hidden="1" ht="22" customHeight="1">
      <c r="A149" s="39" t="n"/>
      <c r="B149" s="40" t="n"/>
      <c r="C149" s="40" t="n"/>
      <c r="D149" s="41" t="n"/>
      <c r="E149" s="42" t="n"/>
      <c r="F149" s="42" t="n"/>
      <c r="G149" s="40" t="n"/>
      <c r="H149" s="11">
        <f>IF($G149="","",IF($G149="完了",100,IF($G149="あと少し",75,IF($G149="半分まで",50,IF($G149="着手中",25,IF($G149="未着手",0,IF($G149="持ち越し",0,"")))))))</f>
        <v/>
      </c>
      <c r="I149" s="11">
        <f>IF($D149="","",$D149-TODAY())</f>
        <v/>
      </c>
      <c r="J149" s="12">
        <f>IF($A149="","",IF($G149="完了","完了",IF($G149="中止","中止",IF($D149="","期限を入力",IF($I149&lt;0,"期限切れ",IF($I149=0,"今日が期限",IF($I149&lt;=2,"期限が近い","期限内")))))))</f>
        <v/>
      </c>
      <c r="K149" s="13">
        <f>IF(OR($E149="",$F149=""),"",ROUND($F149-$E149,1))</f>
        <v/>
      </c>
      <c r="L149" s="14">
        <f>IF($D149="","",$D149-WEEKDAY($D149,3))</f>
        <v/>
      </c>
    </row>
    <row r="150" hidden="1" ht="22" customHeight="1">
      <c r="A150" s="39" t="n"/>
      <c r="B150" s="40" t="n"/>
      <c r="C150" s="40" t="n"/>
      <c r="D150" s="41" t="n"/>
      <c r="E150" s="42" t="n"/>
      <c r="F150" s="42" t="n"/>
      <c r="G150" s="40" t="n"/>
      <c r="H150" s="7">
        <f>IF($G150="","",IF($G150="完了",100,IF($G150="あと少し",75,IF($G150="半分まで",50,IF($G150="着手中",25,IF($G150="未着手",0,IF($G150="持ち越し",0,"")))))))</f>
        <v/>
      </c>
      <c r="I150" s="7">
        <f>IF($D150="","",$D150-TODAY())</f>
        <v/>
      </c>
      <c r="J150" s="8">
        <f>IF($A150="","",IF($G150="完了","完了",IF($G150="中止","中止",IF($D150="","期限を入力",IF($I150&lt;0,"期限切れ",IF($I150=0,"今日が期限",IF($I150&lt;=2,"期限が近い","期限内")))))))</f>
        <v/>
      </c>
      <c r="K150" s="9">
        <f>IF(OR($E150="",$F150=""),"",ROUND($F150-$E150,1))</f>
        <v/>
      </c>
      <c r="L150" s="10">
        <f>IF($D150="","",$D150-WEEKDAY($D150,3))</f>
        <v/>
      </c>
    </row>
    <row r="151" hidden="1" ht="22" customHeight="1">
      <c r="A151" s="39" t="n"/>
      <c r="B151" s="40" t="n"/>
      <c r="C151" s="40" t="n"/>
      <c r="D151" s="41" t="n"/>
      <c r="E151" s="42" t="n"/>
      <c r="F151" s="42" t="n"/>
      <c r="G151" s="40" t="n"/>
      <c r="H151" s="11">
        <f>IF($G151="","",IF($G151="完了",100,IF($G151="あと少し",75,IF($G151="半分まで",50,IF($G151="着手中",25,IF($G151="未着手",0,IF($G151="持ち越し",0,"")))))))</f>
        <v/>
      </c>
      <c r="I151" s="11">
        <f>IF($D151="","",$D151-TODAY())</f>
        <v/>
      </c>
      <c r="J151" s="12">
        <f>IF($A151="","",IF($G151="完了","完了",IF($G151="中止","中止",IF($D151="","期限を入力",IF($I151&lt;0,"期限切れ",IF($I151=0,"今日が期限",IF($I151&lt;=2,"期限が近い","期限内")))))))</f>
        <v/>
      </c>
      <c r="K151" s="13">
        <f>IF(OR($E151="",$F151=""),"",ROUND($F151-$E151,1))</f>
        <v/>
      </c>
      <c r="L151" s="14">
        <f>IF($D151="","",$D151-WEEKDAY($D151,3))</f>
        <v/>
      </c>
    </row>
    <row r="152" hidden="1" ht="22" customHeight="1">
      <c r="A152" s="39" t="n"/>
      <c r="B152" s="40" t="n"/>
      <c r="C152" s="40" t="n"/>
      <c r="D152" s="41" t="n"/>
      <c r="E152" s="42" t="n"/>
      <c r="F152" s="42" t="n"/>
      <c r="G152" s="40" t="n"/>
      <c r="H152" s="7">
        <f>IF($G152="","",IF($G152="完了",100,IF($G152="あと少し",75,IF($G152="半分まで",50,IF($G152="着手中",25,IF($G152="未着手",0,IF($G152="持ち越し",0,"")))))))</f>
        <v/>
      </c>
      <c r="I152" s="7">
        <f>IF($D152="","",$D152-TODAY())</f>
        <v/>
      </c>
      <c r="J152" s="8">
        <f>IF($A152="","",IF($G152="完了","完了",IF($G152="中止","中止",IF($D152="","期限を入力",IF($I152&lt;0,"期限切れ",IF($I152=0,"今日が期限",IF($I152&lt;=2,"期限が近い","期限内")))))))</f>
        <v/>
      </c>
      <c r="K152" s="9">
        <f>IF(OR($E152="",$F152=""),"",ROUND($F152-$E152,1))</f>
        <v/>
      </c>
      <c r="L152" s="10">
        <f>IF($D152="","",$D152-WEEKDAY($D152,3))</f>
        <v/>
      </c>
    </row>
    <row r="153" hidden="1" ht="22" customHeight="1">
      <c r="A153" s="39" t="n"/>
      <c r="B153" s="40" t="n"/>
      <c r="C153" s="40" t="n"/>
      <c r="D153" s="41" t="n"/>
      <c r="E153" s="42" t="n"/>
      <c r="F153" s="42" t="n"/>
      <c r="G153" s="40" t="n"/>
      <c r="H153" s="11">
        <f>IF($G153="","",IF($G153="完了",100,IF($G153="あと少し",75,IF($G153="半分まで",50,IF($G153="着手中",25,IF($G153="未着手",0,IF($G153="持ち越し",0,"")))))))</f>
        <v/>
      </c>
      <c r="I153" s="11">
        <f>IF($D153="","",$D153-TODAY())</f>
        <v/>
      </c>
      <c r="J153" s="12">
        <f>IF($A153="","",IF($G153="完了","完了",IF($G153="中止","中止",IF($D153="","期限を入力",IF($I153&lt;0,"期限切れ",IF($I153=0,"今日が期限",IF($I153&lt;=2,"期限が近い","期限内")))))))</f>
        <v/>
      </c>
      <c r="K153" s="13">
        <f>IF(OR($E153="",$F153=""),"",ROUND($F153-$E153,1))</f>
        <v/>
      </c>
      <c r="L153" s="14">
        <f>IF($D153="","",$D153-WEEKDAY($D153,3))</f>
        <v/>
      </c>
    </row>
    <row r="154" hidden="1" ht="22" customHeight="1">
      <c r="A154" s="39" t="n"/>
      <c r="B154" s="40" t="n"/>
      <c r="C154" s="40" t="n"/>
      <c r="D154" s="41" t="n"/>
      <c r="E154" s="42" t="n"/>
      <c r="F154" s="42" t="n"/>
      <c r="G154" s="40" t="n"/>
      <c r="H154" s="7">
        <f>IF($G154="","",IF($G154="完了",100,IF($G154="あと少し",75,IF($G154="半分まで",50,IF($G154="着手中",25,IF($G154="未着手",0,IF($G154="持ち越し",0,"")))))))</f>
        <v/>
      </c>
      <c r="I154" s="7">
        <f>IF($D154="","",$D154-TODAY())</f>
        <v/>
      </c>
      <c r="J154" s="8">
        <f>IF($A154="","",IF($G154="完了","完了",IF($G154="中止","中止",IF($D154="","期限を入力",IF($I154&lt;0,"期限切れ",IF($I154=0,"今日が期限",IF($I154&lt;=2,"期限が近い","期限内")))))))</f>
        <v/>
      </c>
      <c r="K154" s="9">
        <f>IF(OR($E154="",$F154=""),"",ROUND($F154-$E154,1))</f>
        <v/>
      </c>
      <c r="L154" s="10">
        <f>IF($D154="","",$D154-WEEKDAY($D154,3))</f>
        <v/>
      </c>
    </row>
    <row r="155" hidden="1" ht="22" customHeight="1">
      <c r="A155" s="39" t="n"/>
      <c r="B155" s="40" t="n"/>
      <c r="C155" s="40" t="n"/>
      <c r="D155" s="41" t="n"/>
      <c r="E155" s="42" t="n"/>
      <c r="F155" s="42" t="n"/>
      <c r="G155" s="40" t="n"/>
      <c r="H155" s="11">
        <f>IF($G155="","",IF($G155="完了",100,IF($G155="あと少し",75,IF($G155="半分まで",50,IF($G155="着手中",25,IF($G155="未着手",0,IF($G155="持ち越し",0,"")))))))</f>
        <v/>
      </c>
      <c r="I155" s="11">
        <f>IF($D155="","",$D155-TODAY())</f>
        <v/>
      </c>
      <c r="J155" s="12">
        <f>IF($A155="","",IF($G155="完了","完了",IF($G155="中止","中止",IF($D155="","期限を入力",IF($I155&lt;0,"期限切れ",IF($I155=0,"今日が期限",IF($I155&lt;=2,"期限が近い","期限内")))))))</f>
        <v/>
      </c>
      <c r="K155" s="13">
        <f>IF(OR($E155="",$F155=""),"",ROUND($F155-$E155,1))</f>
        <v/>
      </c>
      <c r="L155" s="14">
        <f>IF($D155="","",$D155-WEEKDAY($D155,3))</f>
        <v/>
      </c>
    </row>
    <row r="156" hidden="1" ht="22" customHeight="1">
      <c r="A156" s="39" t="n"/>
      <c r="B156" s="40" t="n"/>
      <c r="C156" s="40" t="n"/>
      <c r="D156" s="41" t="n"/>
      <c r="E156" s="42" t="n"/>
      <c r="F156" s="42" t="n"/>
      <c r="G156" s="40" t="n"/>
      <c r="H156" s="7">
        <f>IF($G156="","",IF($G156="完了",100,IF($G156="あと少し",75,IF($G156="半分まで",50,IF($G156="着手中",25,IF($G156="未着手",0,IF($G156="持ち越し",0,"")))))))</f>
        <v/>
      </c>
      <c r="I156" s="7">
        <f>IF($D156="","",$D156-TODAY())</f>
        <v/>
      </c>
      <c r="J156" s="8">
        <f>IF($A156="","",IF($G156="完了","完了",IF($G156="中止","中止",IF($D156="","期限を入力",IF($I156&lt;0,"期限切れ",IF($I156=0,"今日が期限",IF($I156&lt;=2,"期限が近い","期限内")))))))</f>
        <v/>
      </c>
      <c r="K156" s="9">
        <f>IF(OR($E156="",$F156=""),"",ROUND($F156-$E156,1))</f>
        <v/>
      </c>
      <c r="L156" s="10">
        <f>IF($D156="","",$D156-WEEKDAY($D156,3))</f>
        <v/>
      </c>
    </row>
    <row r="157" hidden="1" ht="22" customHeight="1">
      <c r="A157" s="39" t="n"/>
      <c r="B157" s="40" t="n"/>
      <c r="C157" s="40" t="n"/>
      <c r="D157" s="41" t="n"/>
      <c r="E157" s="42" t="n"/>
      <c r="F157" s="42" t="n"/>
      <c r="G157" s="40" t="n"/>
      <c r="H157" s="11">
        <f>IF($G157="","",IF($G157="完了",100,IF($G157="あと少し",75,IF($G157="半分まで",50,IF($G157="着手中",25,IF($G157="未着手",0,IF($G157="持ち越し",0,"")))))))</f>
        <v/>
      </c>
      <c r="I157" s="11">
        <f>IF($D157="","",$D157-TODAY())</f>
        <v/>
      </c>
      <c r="J157" s="12">
        <f>IF($A157="","",IF($G157="完了","完了",IF($G157="中止","中止",IF($D157="","期限を入力",IF($I157&lt;0,"期限切れ",IF($I157=0,"今日が期限",IF($I157&lt;=2,"期限が近い","期限内")))))))</f>
        <v/>
      </c>
      <c r="K157" s="13">
        <f>IF(OR($E157="",$F157=""),"",ROUND($F157-$E157,1))</f>
        <v/>
      </c>
      <c r="L157" s="14">
        <f>IF($D157="","",$D157-WEEKDAY($D157,3))</f>
        <v/>
      </c>
    </row>
    <row r="158" hidden="1" ht="22" customHeight="1">
      <c r="A158" s="39" t="n"/>
      <c r="B158" s="40" t="n"/>
      <c r="C158" s="40" t="n"/>
      <c r="D158" s="41" t="n"/>
      <c r="E158" s="42" t="n"/>
      <c r="F158" s="42" t="n"/>
      <c r="G158" s="40" t="n"/>
      <c r="H158" s="7">
        <f>IF($G158="","",IF($G158="完了",100,IF($G158="あと少し",75,IF($G158="半分まで",50,IF($G158="着手中",25,IF($G158="未着手",0,IF($G158="持ち越し",0,"")))))))</f>
        <v/>
      </c>
      <c r="I158" s="7">
        <f>IF($D158="","",$D158-TODAY())</f>
        <v/>
      </c>
      <c r="J158" s="8">
        <f>IF($A158="","",IF($G158="完了","完了",IF($G158="中止","中止",IF($D158="","期限を入力",IF($I158&lt;0,"期限切れ",IF($I158=0,"今日が期限",IF($I158&lt;=2,"期限が近い","期限内")))))))</f>
        <v/>
      </c>
      <c r="K158" s="9">
        <f>IF(OR($E158="",$F158=""),"",ROUND($F158-$E158,1))</f>
        <v/>
      </c>
      <c r="L158" s="10">
        <f>IF($D158="","",$D158-WEEKDAY($D158,3))</f>
        <v/>
      </c>
    </row>
    <row r="159" hidden="1" ht="22" customHeight="1">
      <c r="A159" s="39" t="n"/>
      <c r="B159" s="40" t="n"/>
      <c r="C159" s="40" t="n"/>
      <c r="D159" s="41" t="n"/>
      <c r="E159" s="42" t="n"/>
      <c r="F159" s="42" t="n"/>
      <c r="G159" s="40" t="n"/>
      <c r="H159" s="11">
        <f>IF($G159="","",IF($G159="完了",100,IF($G159="あと少し",75,IF($G159="半分まで",50,IF($G159="着手中",25,IF($G159="未着手",0,IF($G159="持ち越し",0,"")))))))</f>
        <v/>
      </c>
      <c r="I159" s="11">
        <f>IF($D159="","",$D159-TODAY())</f>
        <v/>
      </c>
      <c r="J159" s="12">
        <f>IF($A159="","",IF($G159="完了","完了",IF($G159="中止","中止",IF($D159="","期限を入力",IF($I159&lt;0,"期限切れ",IF($I159=0,"今日が期限",IF($I159&lt;=2,"期限が近い","期限内")))))))</f>
        <v/>
      </c>
      <c r="K159" s="13">
        <f>IF(OR($E159="",$F159=""),"",ROUND($F159-$E159,1))</f>
        <v/>
      </c>
      <c r="L159" s="14">
        <f>IF($D159="","",$D159-WEEKDAY($D159,3))</f>
        <v/>
      </c>
    </row>
    <row r="160" hidden="1" ht="22" customHeight="1">
      <c r="A160" s="39" t="n"/>
      <c r="B160" s="40" t="n"/>
      <c r="C160" s="40" t="n"/>
      <c r="D160" s="41" t="n"/>
      <c r="E160" s="42" t="n"/>
      <c r="F160" s="42" t="n"/>
      <c r="G160" s="40" t="n"/>
      <c r="H160" s="7">
        <f>IF($G160="","",IF($G160="完了",100,IF($G160="あと少し",75,IF($G160="半分まで",50,IF($G160="着手中",25,IF($G160="未着手",0,IF($G160="持ち越し",0,"")))))))</f>
        <v/>
      </c>
      <c r="I160" s="7">
        <f>IF($D160="","",$D160-TODAY())</f>
        <v/>
      </c>
      <c r="J160" s="8">
        <f>IF($A160="","",IF($G160="完了","完了",IF($G160="中止","中止",IF($D160="","期限を入力",IF($I160&lt;0,"期限切れ",IF($I160=0,"今日が期限",IF($I160&lt;=2,"期限が近い","期限内")))))))</f>
        <v/>
      </c>
      <c r="K160" s="9">
        <f>IF(OR($E160="",$F160=""),"",ROUND($F160-$E160,1))</f>
        <v/>
      </c>
      <c r="L160" s="10">
        <f>IF($D160="","",$D160-WEEKDAY($D160,3))</f>
        <v/>
      </c>
    </row>
    <row r="161" hidden="1" ht="22" customHeight="1">
      <c r="A161" s="39" t="n"/>
      <c r="B161" s="40" t="n"/>
      <c r="C161" s="40" t="n"/>
      <c r="D161" s="41" t="n"/>
      <c r="E161" s="42" t="n"/>
      <c r="F161" s="42" t="n"/>
      <c r="G161" s="40" t="n"/>
      <c r="H161" s="11">
        <f>IF($G161="","",IF($G161="完了",100,IF($G161="あと少し",75,IF($G161="半分まで",50,IF($G161="着手中",25,IF($G161="未着手",0,IF($G161="持ち越し",0,"")))))))</f>
        <v/>
      </c>
      <c r="I161" s="11">
        <f>IF($D161="","",$D161-TODAY())</f>
        <v/>
      </c>
      <c r="J161" s="12">
        <f>IF($A161="","",IF($G161="完了","完了",IF($G161="中止","中止",IF($D161="","期限を入力",IF($I161&lt;0,"期限切れ",IF($I161=0,"今日が期限",IF($I161&lt;=2,"期限が近い","期限内")))))))</f>
        <v/>
      </c>
      <c r="K161" s="13">
        <f>IF(OR($E161="",$F161=""),"",ROUND($F161-$E161,1))</f>
        <v/>
      </c>
      <c r="L161" s="14">
        <f>IF($D161="","",$D161-WEEKDAY($D161,3))</f>
        <v/>
      </c>
    </row>
    <row r="162" hidden="1" ht="22" customHeight="1">
      <c r="A162" s="39" t="n"/>
      <c r="B162" s="40" t="n"/>
      <c r="C162" s="40" t="n"/>
      <c r="D162" s="41" t="n"/>
      <c r="E162" s="42" t="n"/>
      <c r="F162" s="42" t="n"/>
      <c r="G162" s="40" t="n"/>
      <c r="H162" s="7">
        <f>IF($G162="","",IF($G162="完了",100,IF($G162="あと少し",75,IF($G162="半分まで",50,IF($G162="着手中",25,IF($G162="未着手",0,IF($G162="持ち越し",0,"")))))))</f>
        <v/>
      </c>
      <c r="I162" s="7">
        <f>IF($D162="","",$D162-TODAY())</f>
        <v/>
      </c>
      <c r="J162" s="8">
        <f>IF($A162="","",IF($G162="完了","完了",IF($G162="中止","中止",IF($D162="","期限を入力",IF($I162&lt;0,"期限切れ",IF($I162=0,"今日が期限",IF($I162&lt;=2,"期限が近い","期限内")))))))</f>
        <v/>
      </c>
      <c r="K162" s="9">
        <f>IF(OR($E162="",$F162=""),"",ROUND($F162-$E162,1))</f>
        <v/>
      </c>
      <c r="L162" s="10">
        <f>IF($D162="","",$D162-WEEKDAY($D162,3))</f>
        <v/>
      </c>
    </row>
    <row r="163" hidden="1" ht="22" customHeight="1">
      <c r="A163" s="39" t="n"/>
      <c r="B163" s="40" t="n"/>
      <c r="C163" s="40" t="n"/>
      <c r="D163" s="41" t="n"/>
      <c r="E163" s="42" t="n"/>
      <c r="F163" s="42" t="n"/>
      <c r="G163" s="40" t="n"/>
      <c r="H163" s="11">
        <f>IF($G163="","",IF($G163="完了",100,IF($G163="あと少し",75,IF($G163="半分まで",50,IF($G163="着手中",25,IF($G163="未着手",0,IF($G163="持ち越し",0,"")))))))</f>
        <v/>
      </c>
      <c r="I163" s="11">
        <f>IF($D163="","",$D163-TODAY())</f>
        <v/>
      </c>
      <c r="J163" s="12">
        <f>IF($A163="","",IF($G163="完了","完了",IF($G163="中止","中止",IF($D163="","期限を入力",IF($I163&lt;0,"期限切れ",IF($I163=0,"今日が期限",IF($I163&lt;=2,"期限が近い","期限内")))))))</f>
        <v/>
      </c>
      <c r="K163" s="13">
        <f>IF(OR($E163="",$F163=""),"",ROUND($F163-$E163,1))</f>
        <v/>
      </c>
      <c r="L163" s="14">
        <f>IF($D163="","",$D163-WEEKDAY($D163,3))</f>
        <v/>
      </c>
    </row>
    <row r="164" hidden="1" ht="22" customHeight="1">
      <c r="A164" s="39" t="n"/>
      <c r="B164" s="40" t="n"/>
      <c r="C164" s="40" t="n"/>
      <c r="D164" s="41" t="n"/>
      <c r="E164" s="42" t="n"/>
      <c r="F164" s="42" t="n"/>
      <c r="G164" s="40" t="n"/>
      <c r="H164" s="7">
        <f>IF($G164="","",IF($G164="完了",100,IF($G164="あと少し",75,IF($G164="半分まで",50,IF($G164="着手中",25,IF($G164="未着手",0,IF($G164="持ち越し",0,"")))))))</f>
        <v/>
      </c>
      <c r="I164" s="7">
        <f>IF($D164="","",$D164-TODAY())</f>
        <v/>
      </c>
      <c r="J164" s="8">
        <f>IF($A164="","",IF($G164="完了","完了",IF($G164="中止","中止",IF($D164="","期限を入力",IF($I164&lt;0,"期限切れ",IF($I164=0,"今日が期限",IF($I164&lt;=2,"期限が近い","期限内")))))))</f>
        <v/>
      </c>
      <c r="K164" s="9">
        <f>IF(OR($E164="",$F164=""),"",ROUND($F164-$E164,1))</f>
        <v/>
      </c>
      <c r="L164" s="10">
        <f>IF($D164="","",$D164-WEEKDAY($D164,3))</f>
        <v/>
      </c>
    </row>
    <row r="165" hidden="1" ht="22" customHeight="1">
      <c r="A165" s="39" t="n"/>
      <c r="B165" s="40" t="n"/>
      <c r="C165" s="40" t="n"/>
      <c r="D165" s="41" t="n"/>
      <c r="E165" s="42" t="n"/>
      <c r="F165" s="42" t="n"/>
      <c r="G165" s="40" t="n"/>
      <c r="H165" s="11">
        <f>IF($G165="","",IF($G165="完了",100,IF($G165="あと少し",75,IF($G165="半分まで",50,IF($G165="着手中",25,IF($G165="未着手",0,IF($G165="持ち越し",0,"")))))))</f>
        <v/>
      </c>
      <c r="I165" s="11">
        <f>IF($D165="","",$D165-TODAY())</f>
        <v/>
      </c>
      <c r="J165" s="12">
        <f>IF($A165="","",IF($G165="完了","完了",IF($G165="中止","中止",IF($D165="","期限を入力",IF($I165&lt;0,"期限切れ",IF($I165=0,"今日が期限",IF($I165&lt;=2,"期限が近い","期限内")))))))</f>
        <v/>
      </c>
      <c r="K165" s="13">
        <f>IF(OR($E165="",$F165=""),"",ROUND($F165-$E165,1))</f>
        <v/>
      </c>
      <c r="L165" s="14">
        <f>IF($D165="","",$D165-WEEKDAY($D165,3))</f>
        <v/>
      </c>
    </row>
    <row r="166" hidden="1" ht="22" customHeight="1">
      <c r="A166" s="39" t="n"/>
      <c r="B166" s="40" t="n"/>
      <c r="C166" s="40" t="n"/>
      <c r="D166" s="41" t="n"/>
      <c r="E166" s="42" t="n"/>
      <c r="F166" s="42" t="n"/>
      <c r="G166" s="40" t="n"/>
      <c r="H166" s="7">
        <f>IF($G166="","",IF($G166="完了",100,IF($G166="あと少し",75,IF($G166="半分まで",50,IF($G166="着手中",25,IF($G166="未着手",0,IF($G166="持ち越し",0,"")))))))</f>
        <v/>
      </c>
      <c r="I166" s="7">
        <f>IF($D166="","",$D166-TODAY())</f>
        <v/>
      </c>
      <c r="J166" s="8">
        <f>IF($A166="","",IF($G166="完了","完了",IF($G166="中止","中止",IF($D166="","期限を入力",IF($I166&lt;0,"期限切れ",IF($I166=0,"今日が期限",IF($I166&lt;=2,"期限が近い","期限内")))))))</f>
        <v/>
      </c>
      <c r="K166" s="9">
        <f>IF(OR($E166="",$F166=""),"",ROUND($F166-$E166,1))</f>
        <v/>
      </c>
      <c r="L166" s="10">
        <f>IF($D166="","",$D166-WEEKDAY($D166,3))</f>
        <v/>
      </c>
    </row>
    <row r="167" hidden="1" ht="22" customHeight="1">
      <c r="A167" s="39" t="n"/>
      <c r="B167" s="40" t="n"/>
      <c r="C167" s="40" t="n"/>
      <c r="D167" s="41" t="n"/>
      <c r="E167" s="42" t="n"/>
      <c r="F167" s="42" t="n"/>
      <c r="G167" s="40" t="n"/>
      <c r="H167" s="11">
        <f>IF($G167="","",IF($G167="完了",100,IF($G167="あと少し",75,IF($G167="半分まで",50,IF($G167="着手中",25,IF($G167="未着手",0,IF($G167="持ち越し",0,"")))))))</f>
        <v/>
      </c>
      <c r="I167" s="11">
        <f>IF($D167="","",$D167-TODAY())</f>
        <v/>
      </c>
      <c r="J167" s="12">
        <f>IF($A167="","",IF($G167="完了","完了",IF($G167="中止","中止",IF($D167="","期限を入力",IF($I167&lt;0,"期限切れ",IF($I167=0,"今日が期限",IF($I167&lt;=2,"期限が近い","期限内")))))))</f>
        <v/>
      </c>
      <c r="K167" s="13">
        <f>IF(OR($E167="",$F167=""),"",ROUND($F167-$E167,1))</f>
        <v/>
      </c>
      <c r="L167" s="14">
        <f>IF($D167="","",$D167-WEEKDAY($D167,3))</f>
        <v/>
      </c>
    </row>
    <row r="168" hidden="1" ht="22" customHeight="1">
      <c r="A168" s="39" t="n"/>
      <c r="B168" s="40" t="n"/>
      <c r="C168" s="40" t="n"/>
      <c r="D168" s="41" t="n"/>
      <c r="E168" s="42" t="n"/>
      <c r="F168" s="42" t="n"/>
      <c r="G168" s="40" t="n"/>
      <c r="H168" s="7">
        <f>IF($G168="","",IF($G168="完了",100,IF($G168="あと少し",75,IF($G168="半分まで",50,IF($G168="着手中",25,IF($G168="未着手",0,IF($G168="持ち越し",0,"")))))))</f>
        <v/>
      </c>
      <c r="I168" s="7">
        <f>IF($D168="","",$D168-TODAY())</f>
        <v/>
      </c>
      <c r="J168" s="8">
        <f>IF($A168="","",IF($G168="完了","完了",IF($G168="中止","中止",IF($D168="","期限を入力",IF($I168&lt;0,"期限切れ",IF($I168=0,"今日が期限",IF($I168&lt;=2,"期限が近い","期限内")))))))</f>
        <v/>
      </c>
      <c r="K168" s="9">
        <f>IF(OR($E168="",$F168=""),"",ROUND($F168-$E168,1))</f>
        <v/>
      </c>
      <c r="L168" s="10">
        <f>IF($D168="","",$D168-WEEKDAY($D168,3))</f>
        <v/>
      </c>
    </row>
    <row r="169" hidden="1" ht="22" customHeight="1">
      <c r="A169" s="39" t="n"/>
      <c r="B169" s="40" t="n"/>
      <c r="C169" s="40" t="n"/>
      <c r="D169" s="41" t="n"/>
      <c r="E169" s="42" t="n"/>
      <c r="F169" s="42" t="n"/>
      <c r="G169" s="40" t="n"/>
      <c r="H169" s="11">
        <f>IF($G169="","",IF($G169="完了",100,IF($G169="あと少し",75,IF($G169="半分まで",50,IF($G169="着手中",25,IF($G169="未着手",0,IF($G169="持ち越し",0,"")))))))</f>
        <v/>
      </c>
      <c r="I169" s="11">
        <f>IF($D169="","",$D169-TODAY())</f>
        <v/>
      </c>
      <c r="J169" s="12">
        <f>IF($A169="","",IF($G169="完了","完了",IF($G169="中止","中止",IF($D169="","期限を入力",IF($I169&lt;0,"期限切れ",IF($I169=0,"今日が期限",IF($I169&lt;=2,"期限が近い","期限内")))))))</f>
        <v/>
      </c>
      <c r="K169" s="13">
        <f>IF(OR($E169="",$F169=""),"",ROUND($F169-$E169,1))</f>
        <v/>
      </c>
      <c r="L169" s="14">
        <f>IF($D169="","",$D169-WEEKDAY($D169,3))</f>
        <v/>
      </c>
    </row>
    <row r="170" hidden="1" ht="22" customHeight="1">
      <c r="A170" s="39" t="n"/>
      <c r="B170" s="40" t="n"/>
      <c r="C170" s="40" t="n"/>
      <c r="D170" s="41" t="n"/>
      <c r="E170" s="42" t="n"/>
      <c r="F170" s="42" t="n"/>
      <c r="G170" s="40" t="n"/>
      <c r="H170" s="7">
        <f>IF($G170="","",IF($G170="完了",100,IF($G170="あと少し",75,IF($G170="半分まで",50,IF($G170="着手中",25,IF($G170="未着手",0,IF($G170="持ち越し",0,"")))))))</f>
        <v/>
      </c>
      <c r="I170" s="7">
        <f>IF($D170="","",$D170-TODAY())</f>
        <v/>
      </c>
      <c r="J170" s="8">
        <f>IF($A170="","",IF($G170="完了","完了",IF($G170="中止","中止",IF($D170="","期限を入力",IF($I170&lt;0,"期限切れ",IF($I170=0,"今日が期限",IF($I170&lt;=2,"期限が近い","期限内")))))))</f>
        <v/>
      </c>
      <c r="K170" s="9">
        <f>IF(OR($E170="",$F170=""),"",ROUND($F170-$E170,1))</f>
        <v/>
      </c>
      <c r="L170" s="10">
        <f>IF($D170="","",$D170-WEEKDAY($D170,3))</f>
        <v/>
      </c>
    </row>
    <row r="171" hidden="1" ht="22" customHeight="1">
      <c r="A171" s="39" t="n"/>
      <c r="B171" s="40" t="n"/>
      <c r="C171" s="40" t="n"/>
      <c r="D171" s="41" t="n"/>
      <c r="E171" s="42" t="n"/>
      <c r="F171" s="42" t="n"/>
      <c r="G171" s="40" t="n"/>
      <c r="H171" s="11">
        <f>IF($G171="","",IF($G171="完了",100,IF($G171="あと少し",75,IF($G171="半分まで",50,IF($G171="着手中",25,IF($G171="未着手",0,IF($G171="持ち越し",0,"")))))))</f>
        <v/>
      </c>
      <c r="I171" s="11">
        <f>IF($D171="","",$D171-TODAY())</f>
        <v/>
      </c>
      <c r="J171" s="12">
        <f>IF($A171="","",IF($G171="完了","完了",IF($G171="中止","中止",IF($D171="","期限を入力",IF($I171&lt;0,"期限切れ",IF($I171=0,"今日が期限",IF($I171&lt;=2,"期限が近い","期限内")))))))</f>
        <v/>
      </c>
      <c r="K171" s="13">
        <f>IF(OR($E171="",$F171=""),"",ROUND($F171-$E171,1))</f>
        <v/>
      </c>
      <c r="L171" s="14">
        <f>IF($D171="","",$D171-WEEKDAY($D171,3))</f>
        <v/>
      </c>
    </row>
    <row r="172" hidden="1" ht="22" customHeight="1">
      <c r="A172" s="39" t="n"/>
      <c r="B172" s="40" t="n"/>
      <c r="C172" s="40" t="n"/>
      <c r="D172" s="41" t="n"/>
      <c r="E172" s="42" t="n"/>
      <c r="F172" s="42" t="n"/>
      <c r="G172" s="40" t="n"/>
      <c r="H172" s="7">
        <f>IF($G172="","",IF($G172="完了",100,IF($G172="あと少し",75,IF($G172="半分まで",50,IF($G172="着手中",25,IF($G172="未着手",0,IF($G172="持ち越し",0,"")))))))</f>
        <v/>
      </c>
      <c r="I172" s="7">
        <f>IF($D172="","",$D172-TODAY())</f>
        <v/>
      </c>
      <c r="J172" s="8">
        <f>IF($A172="","",IF($G172="完了","完了",IF($G172="中止","中止",IF($D172="","期限を入力",IF($I172&lt;0,"期限切れ",IF($I172=0,"今日が期限",IF($I172&lt;=2,"期限が近い","期限内")))))))</f>
        <v/>
      </c>
      <c r="K172" s="9">
        <f>IF(OR($E172="",$F172=""),"",ROUND($F172-$E172,1))</f>
        <v/>
      </c>
      <c r="L172" s="10">
        <f>IF($D172="","",$D172-WEEKDAY($D172,3))</f>
        <v/>
      </c>
    </row>
    <row r="173" hidden="1" ht="22" customHeight="1">
      <c r="A173" s="39" t="n"/>
      <c r="B173" s="40" t="n"/>
      <c r="C173" s="40" t="n"/>
      <c r="D173" s="41" t="n"/>
      <c r="E173" s="42" t="n"/>
      <c r="F173" s="42" t="n"/>
      <c r="G173" s="40" t="n"/>
      <c r="H173" s="11">
        <f>IF($G173="","",IF($G173="完了",100,IF($G173="あと少し",75,IF($G173="半分まで",50,IF($G173="着手中",25,IF($G173="未着手",0,IF($G173="持ち越し",0,"")))))))</f>
        <v/>
      </c>
      <c r="I173" s="11">
        <f>IF($D173="","",$D173-TODAY())</f>
        <v/>
      </c>
      <c r="J173" s="12">
        <f>IF($A173="","",IF($G173="完了","完了",IF($G173="中止","中止",IF($D173="","期限を入力",IF($I173&lt;0,"期限切れ",IF($I173=0,"今日が期限",IF($I173&lt;=2,"期限が近い","期限内")))))))</f>
        <v/>
      </c>
      <c r="K173" s="13">
        <f>IF(OR($E173="",$F173=""),"",ROUND($F173-$E173,1))</f>
        <v/>
      </c>
      <c r="L173" s="14">
        <f>IF($D173="","",$D173-WEEKDAY($D173,3))</f>
        <v/>
      </c>
    </row>
    <row r="174" hidden="1" ht="22" customHeight="1">
      <c r="A174" s="39" t="n"/>
      <c r="B174" s="40" t="n"/>
      <c r="C174" s="40" t="n"/>
      <c r="D174" s="41" t="n"/>
      <c r="E174" s="42" t="n"/>
      <c r="F174" s="42" t="n"/>
      <c r="G174" s="40" t="n"/>
      <c r="H174" s="7">
        <f>IF($G174="","",IF($G174="完了",100,IF($G174="あと少し",75,IF($G174="半分まで",50,IF($G174="着手中",25,IF($G174="未着手",0,IF($G174="持ち越し",0,"")))))))</f>
        <v/>
      </c>
      <c r="I174" s="7">
        <f>IF($D174="","",$D174-TODAY())</f>
        <v/>
      </c>
      <c r="J174" s="8">
        <f>IF($A174="","",IF($G174="完了","完了",IF($G174="中止","中止",IF($D174="","期限を入力",IF($I174&lt;0,"期限切れ",IF($I174=0,"今日が期限",IF($I174&lt;=2,"期限が近い","期限内")))))))</f>
        <v/>
      </c>
      <c r="K174" s="9">
        <f>IF(OR($E174="",$F174=""),"",ROUND($F174-$E174,1))</f>
        <v/>
      </c>
      <c r="L174" s="10">
        <f>IF($D174="","",$D174-WEEKDAY($D174,3))</f>
        <v/>
      </c>
    </row>
    <row r="175" hidden="1" ht="22" customHeight="1">
      <c r="A175" s="39" t="n"/>
      <c r="B175" s="40" t="n"/>
      <c r="C175" s="40" t="n"/>
      <c r="D175" s="41" t="n"/>
      <c r="E175" s="42" t="n"/>
      <c r="F175" s="42" t="n"/>
      <c r="G175" s="40" t="n"/>
      <c r="H175" s="11">
        <f>IF($G175="","",IF($G175="完了",100,IF($G175="あと少し",75,IF($G175="半分まで",50,IF($G175="着手中",25,IF($G175="未着手",0,IF($G175="持ち越し",0,"")))))))</f>
        <v/>
      </c>
      <c r="I175" s="11">
        <f>IF($D175="","",$D175-TODAY())</f>
        <v/>
      </c>
      <c r="J175" s="12">
        <f>IF($A175="","",IF($G175="完了","完了",IF($G175="中止","中止",IF($D175="","期限を入力",IF($I175&lt;0,"期限切れ",IF($I175=0,"今日が期限",IF($I175&lt;=2,"期限が近い","期限内")))))))</f>
        <v/>
      </c>
      <c r="K175" s="13">
        <f>IF(OR($E175="",$F175=""),"",ROUND($F175-$E175,1))</f>
        <v/>
      </c>
      <c r="L175" s="14">
        <f>IF($D175="","",$D175-WEEKDAY($D175,3))</f>
        <v/>
      </c>
    </row>
    <row r="176" hidden="1" ht="22" customHeight="1">
      <c r="A176" s="39" t="n"/>
      <c r="B176" s="40" t="n"/>
      <c r="C176" s="40" t="n"/>
      <c r="D176" s="41" t="n"/>
      <c r="E176" s="42" t="n"/>
      <c r="F176" s="42" t="n"/>
      <c r="G176" s="40" t="n"/>
      <c r="H176" s="7">
        <f>IF($G176="","",IF($G176="完了",100,IF($G176="あと少し",75,IF($G176="半分まで",50,IF($G176="着手中",25,IF($G176="未着手",0,IF($G176="持ち越し",0,"")))))))</f>
        <v/>
      </c>
      <c r="I176" s="7">
        <f>IF($D176="","",$D176-TODAY())</f>
        <v/>
      </c>
      <c r="J176" s="8">
        <f>IF($A176="","",IF($G176="完了","完了",IF($G176="中止","中止",IF($D176="","期限を入力",IF($I176&lt;0,"期限切れ",IF($I176=0,"今日が期限",IF($I176&lt;=2,"期限が近い","期限内")))))))</f>
        <v/>
      </c>
      <c r="K176" s="9">
        <f>IF(OR($E176="",$F176=""),"",ROUND($F176-$E176,1))</f>
        <v/>
      </c>
      <c r="L176" s="10">
        <f>IF($D176="","",$D176-WEEKDAY($D176,3))</f>
        <v/>
      </c>
    </row>
    <row r="177" hidden="1" ht="22" customHeight="1">
      <c r="A177" s="39" t="n"/>
      <c r="B177" s="40" t="n"/>
      <c r="C177" s="40" t="n"/>
      <c r="D177" s="41" t="n"/>
      <c r="E177" s="42" t="n"/>
      <c r="F177" s="42" t="n"/>
      <c r="G177" s="40" t="n"/>
      <c r="H177" s="11">
        <f>IF($G177="","",IF($G177="完了",100,IF($G177="あと少し",75,IF($G177="半分まで",50,IF($G177="着手中",25,IF($G177="未着手",0,IF($G177="持ち越し",0,"")))))))</f>
        <v/>
      </c>
      <c r="I177" s="11">
        <f>IF($D177="","",$D177-TODAY())</f>
        <v/>
      </c>
      <c r="J177" s="12">
        <f>IF($A177="","",IF($G177="完了","完了",IF($G177="中止","中止",IF($D177="","期限を入力",IF($I177&lt;0,"期限切れ",IF($I177=0,"今日が期限",IF($I177&lt;=2,"期限が近い","期限内")))))))</f>
        <v/>
      </c>
      <c r="K177" s="13">
        <f>IF(OR($E177="",$F177=""),"",ROUND($F177-$E177,1))</f>
        <v/>
      </c>
      <c r="L177" s="14">
        <f>IF($D177="","",$D177-WEEKDAY($D177,3))</f>
        <v/>
      </c>
    </row>
    <row r="178" hidden="1" ht="22" customHeight="1">
      <c r="A178" s="39" t="n"/>
      <c r="B178" s="40" t="n"/>
      <c r="C178" s="40" t="n"/>
      <c r="D178" s="41" t="n"/>
      <c r="E178" s="42" t="n"/>
      <c r="F178" s="42" t="n"/>
      <c r="G178" s="40" t="n"/>
      <c r="H178" s="7">
        <f>IF($G178="","",IF($G178="完了",100,IF($G178="あと少し",75,IF($G178="半分まで",50,IF($G178="着手中",25,IF($G178="未着手",0,IF($G178="持ち越し",0,"")))))))</f>
        <v/>
      </c>
      <c r="I178" s="7">
        <f>IF($D178="","",$D178-TODAY())</f>
        <v/>
      </c>
      <c r="J178" s="8">
        <f>IF($A178="","",IF($G178="完了","完了",IF($G178="中止","中止",IF($D178="","期限を入力",IF($I178&lt;0,"期限切れ",IF($I178=0,"今日が期限",IF($I178&lt;=2,"期限が近い","期限内")))))))</f>
        <v/>
      </c>
      <c r="K178" s="9">
        <f>IF(OR($E178="",$F178=""),"",ROUND($F178-$E178,1))</f>
        <v/>
      </c>
      <c r="L178" s="10">
        <f>IF($D178="","",$D178-WEEKDAY($D178,3))</f>
        <v/>
      </c>
    </row>
    <row r="179" hidden="1" ht="22" customHeight="1">
      <c r="A179" s="39" t="n"/>
      <c r="B179" s="40" t="n"/>
      <c r="C179" s="40" t="n"/>
      <c r="D179" s="41" t="n"/>
      <c r="E179" s="42" t="n"/>
      <c r="F179" s="42" t="n"/>
      <c r="G179" s="40" t="n"/>
      <c r="H179" s="11">
        <f>IF($G179="","",IF($G179="完了",100,IF($G179="あと少し",75,IF($G179="半分まで",50,IF($G179="着手中",25,IF($G179="未着手",0,IF($G179="持ち越し",0,"")))))))</f>
        <v/>
      </c>
      <c r="I179" s="11">
        <f>IF($D179="","",$D179-TODAY())</f>
        <v/>
      </c>
      <c r="J179" s="12">
        <f>IF($A179="","",IF($G179="完了","完了",IF($G179="中止","中止",IF($D179="","期限を入力",IF($I179&lt;0,"期限切れ",IF($I179=0,"今日が期限",IF($I179&lt;=2,"期限が近い","期限内")))))))</f>
        <v/>
      </c>
      <c r="K179" s="13">
        <f>IF(OR($E179="",$F179=""),"",ROUND($F179-$E179,1))</f>
        <v/>
      </c>
      <c r="L179" s="14">
        <f>IF($D179="","",$D179-WEEKDAY($D179,3))</f>
        <v/>
      </c>
    </row>
    <row r="180" hidden="1" ht="22" customHeight="1">
      <c r="A180" s="39" t="n"/>
      <c r="B180" s="40" t="n"/>
      <c r="C180" s="40" t="n"/>
      <c r="D180" s="41" t="n"/>
      <c r="E180" s="42" t="n"/>
      <c r="F180" s="42" t="n"/>
      <c r="G180" s="40" t="n"/>
      <c r="H180" s="7">
        <f>IF($G180="","",IF($G180="完了",100,IF($G180="あと少し",75,IF($G180="半分まで",50,IF($G180="着手中",25,IF($G180="未着手",0,IF($G180="持ち越し",0,"")))))))</f>
        <v/>
      </c>
      <c r="I180" s="7">
        <f>IF($D180="","",$D180-TODAY())</f>
        <v/>
      </c>
      <c r="J180" s="8">
        <f>IF($A180="","",IF($G180="完了","完了",IF($G180="中止","中止",IF($D180="","期限を入力",IF($I180&lt;0,"期限切れ",IF($I180=0,"今日が期限",IF($I180&lt;=2,"期限が近い","期限内")))))))</f>
        <v/>
      </c>
      <c r="K180" s="9">
        <f>IF(OR($E180="",$F180=""),"",ROUND($F180-$E180,1))</f>
        <v/>
      </c>
      <c r="L180" s="10">
        <f>IF($D180="","",$D180-WEEKDAY($D180,3))</f>
        <v/>
      </c>
    </row>
    <row r="181" hidden="1" ht="22" customHeight="1">
      <c r="A181" s="39" t="n"/>
      <c r="B181" s="40" t="n"/>
      <c r="C181" s="40" t="n"/>
      <c r="D181" s="41" t="n"/>
      <c r="E181" s="42" t="n"/>
      <c r="F181" s="42" t="n"/>
      <c r="G181" s="40" t="n"/>
      <c r="H181" s="11">
        <f>IF($G181="","",IF($G181="完了",100,IF($G181="あと少し",75,IF($G181="半分まで",50,IF($G181="着手中",25,IF($G181="未着手",0,IF($G181="持ち越し",0,"")))))))</f>
        <v/>
      </c>
      <c r="I181" s="11">
        <f>IF($D181="","",$D181-TODAY())</f>
        <v/>
      </c>
      <c r="J181" s="12">
        <f>IF($A181="","",IF($G181="完了","完了",IF($G181="中止","中止",IF($D181="","期限を入力",IF($I181&lt;0,"期限切れ",IF($I181=0,"今日が期限",IF($I181&lt;=2,"期限が近い","期限内")))))))</f>
        <v/>
      </c>
      <c r="K181" s="13">
        <f>IF(OR($E181="",$F181=""),"",ROUND($F181-$E181,1))</f>
        <v/>
      </c>
      <c r="L181" s="14">
        <f>IF($D181="","",$D181-WEEKDAY($D181,3))</f>
        <v/>
      </c>
    </row>
    <row r="182" hidden="1" ht="22" customHeight="1">
      <c r="A182" s="39" t="n"/>
      <c r="B182" s="40" t="n"/>
      <c r="C182" s="40" t="n"/>
      <c r="D182" s="41" t="n"/>
      <c r="E182" s="42" t="n"/>
      <c r="F182" s="42" t="n"/>
      <c r="G182" s="40" t="n"/>
      <c r="H182" s="7">
        <f>IF($G182="","",IF($G182="完了",100,IF($G182="あと少し",75,IF($G182="半分まで",50,IF($G182="着手中",25,IF($G182="未着手",0,IF($G182="持ち越し",0,"")))))))</f>
        <v/>
      </c>
      <c r="I182" s="7">
        <f>IF($D182="","",$D182-TODAY())</f>
        <v/>
      </c>
      <c r="J182" s="8">
        <f>IF($A182="","",IF($G182="完了","完了",IF($G182="中止","中止",IF($D182="","期限を入力",IF($I182&lt;0,"期限切れ",IF($I182=0,"今日が期限",IF($I182&lt;=2,"期限が近い","期限内")))))))</f>
        <v/>
      </c>
      <c r="K182" s="9">
        <f>IF(OR($E182="",$F182=""),"",ROUND($F182-$E182,1))</f>
        <v/>
      </c>
      <c r="L182" s="10">
        <f>IF($D182="","",$D182-WEEKDAY($D182,3))</f>
        <v/>
      </c>
    </row>
    <row r="183" hidden="1" ht="22" customHeight="1">
      <c r="A183" s="39" t="n"/>
      <c r="B183" s="40" t="n"/>
      <c r="C183" s="40" t="n"/>
      <c r="D183" s="41" t="n"/>
      <c r="E183" s="42" t="n"/>
      <c r="F183" s="42" t="n"/>
      <c r="G183" s="40" t="n"/>
      <c r="H183" s="11">
        <f>IF($G183="","",IF($G183="完了",100,IF($G183="あと少し",75,IF($G183="半分まで",50,IF($G183="着手中",25,IF($G183="未着手",0,IF($G183="持ち越し",0,"")))))))</f>
        <v/>
      </c>
      <c r="I183" s="11">
        <f>IF($D183="","",$D183-TODAY())</f>
        <v/>
      </c>
      <c r="J183" s="12">
        <f>IF($A183="","",IF($G183="完了","完了",IF($G183="中止","中止",IF($D183="","期限を入力",IF($I183&lt;0,"期限切れ",IF($I183=0,"今日が期限",IF($I183&lt;=2,"期限が近い","期限内")))))))</f>
        <v/>
      </c>
      <c r="K183" s="13">
        <f>IF(OR($E183="",$F183=""),"",ROUND($F183-$E183,1))</f>
        <v/>
      </c>
      <c r="L183" s="14">
        <f>IF($D183="","",$D183-WEEKDAY($D183,3))</f>
        <v/>
      </c>
    </row>
    <row r="184" hidden="1" ht="22" customHeight="1">
      <c r="A184" s="39" t="n"/>
      <c r="B184" s="40" t="n"/>
      <c r="C184" s="40" t="n"/>
      <c r="D184" s="41" t="n"/>
      <c r="E184" s="42" t="n"/>
      <c r="F184" s="42" t="n"/>
      <c r="G184" s="40" t="n"/>
      <c r="H184" s="7">
        <f>IF($G184="","",IF($G184="完了",100,IF($G184="あと少し",75,IF($G184="半分まで",50,IF($G184="着手中",25,IF($G184="未着手",0,IF($G184="持ち越し",0,"")))))))</f>
        <v/>
      </c>
      <c r="I184" s="7">
        <f>IF($D184="","",$D184-TODAY())</f>
        <v/>
      </c>
      <c r="J184" s="8">
        <f>IF($A184="","",IF($G184="完了","完了",IF($G184="中止","中止",IF($D184="","期限を入力",IF($I184&lt;0,"期限切れ",IF($I184=0,"今日が期限",IF($I184&lt;=2,"期限が近い","期限内")))))))</f>
        <v/>
      </c>
      <c r="K184" s="9">
        <f>IF(OR($E184="",$F184=""),"",ROUND($F184-$E184,1))</f>
        <v/>
      </c>
      <c r="L184" s="10">
        <f>IF($D184="","",$D184-WEEKDAY($D184,3))</f>
        <v/>
      </c>
    </row>
    <row r="185" hidden="1" ht="22" customHeight="1">
      <c r="A185" s="39" t="n"/>
      <c r="B185" s="40" t="n"/>
      <c r="C185" s="40" t="n"/>
      <c r="D185" s="41" t="n"/>
      <c r="E185" s="42" t="n"/>
      <c r="F185" s="42" t="n"/>
      <c r="G185" s="40" t="n"/>
      <c r="H185" s="11">
        <f>IF($G185="","",IF($G185="完了",100,IF($G185="あと少し",75,IF($G185="半分まで",50,IF($G185="着手中",25,IF($G185="未着手",0,IF($G185="持ち越し",0,"")))))))</f>
        <v/>
      </c>
      <c r="I185" s="11">
        <f>IF($D185="","",$D185-TODAY())</f>
        <v/>
      </c>
      <c r="J185" s="12">
        <f>IF($A185="","",IF($G185="完了","完了",IF($G185="中止","中止",IF($D185="","期限を入力",IF($I185&lt;0,"期限切れ",IF($I185=0,"今日が期限",IF($I185&lt;=2,"期限が近い","期限内")))))))</f>
        <v/>
      </c>
      <c r="K185" s="13">
        <f>IF(OR($E185="",$F185=""),"",ROUND($F185-$E185,1))</f>
        <v/>
      </c>
      <c r="L185" s="14">
        <f>IF($D185="","",$D185-WEEKDAY($D185,3))</f>
        <v/>
      </c>
    </row>
    <row r="186" hidden="1" ht="22" customHeight="1">
      <c r="A186" s="39" t="n"/>
      <c r="B186" s="40" t="n"/>
      <c r="C186" s="40" t="n"/>
      <c r="D186" s="41" t="n"/>
      <c r="E186" s="42" t="n"/>
      <c r="F186" s="42" t="n"/>
      <c r="G186" s="40" t="n"/>
      <c r="H186" s="7">
        <f>IF($G186="","",IF($G186="完了",100,IF($G186="あと少し",75,IF($G186="半分まで",50,IF($G186="着手中",25,IF($G186="未着手",0,IF($G186="持ち越し",0,"")))))))</f>
        <v/>
      </c>
      <c r="I186" s="7">
        <f>IF($D186="","",$D186-TODAY())</f>
        <v/>
      </c>
      <c r="J186" s="8">
        <f>IF($A186="","",IF($G186="完了","完了",IF($G186="中止","中止",IF($D186="","期限を入力",IF($I186&lt;0,"期限切れ",IF($I186=0,"今日が期限",IF($I186&lt;=2,"期限が近い","期限内")))))))</f>
        <v/>
      </c>
      <c r="K186" s="9">
        <f>IF(OR($E186="",$F186=""),"",ROUND($F186-$E186,1))</f>
        <v/>
      </c>
      <c r="L186" s="10">
        <f>IF($D186="","",$D186-WEEKDAY($D186,3))</f>
        <v/>
      </c>
    </row>
    <row r="187" hidden="1" ht="22" customHeight="1">
      <c r="A187" s="39" t="n"/>
      <c r="B187" s="40" t="n"/>
      <c r="C187" s="40" t="n"/>
      <c r="D187" s="41" t="n"/>
      <c r="E187" s="42" t="n"/>
      <c r="F187" s="42" t="n"/>
      <c r="G187" s="40" t="n"/>
      <c r="H187" s="11">
        <f>IF($G187="","",IF($G187="完了",100,IF($G187="あと少し",75,IF($G187="半分まで",50,IF($G187="着手中",25,IF($G187="未着手",0,IF($G187="持ち越し",0,"")))))))</f>
        <v/>
      </c>
      <c r="I187" s="11">
        <f>IF($D187="","",$D187-TODAY())</f>
        <v/>
      </c>
      <c r="J187" s="12">
        <f>IF($A187="","",IF($G187="完了","完了",IF($G187="中止","中止",IF($D187="","期限を入力",IF($I187&lt;0,"期限切れ",IF($I187=0,"今日が期限",IF($I187&lt;=2,"期限が近い","期限内")))))))</f>
        <v/>
      </c>
      <c r="K187" s="13">
        <f>IF(OR($E187="",$F187=""),"",ROUND($F187-$E187,1))</f>
        <v/>
      </c>
      <c r="L187" s="14">
        <f>IF($D187="","",$D187-WEEKDAY($D187,3))</f>
        <v/>
      </c>
    </row>
    <row r="188" hidden="1" ht="22" customHeight="1">
      <c r="A188" s="39" t="n"/>
      <c r="B188" s="40" t="n"/>
      <c r="C188" s="40" t="n"/>
      <c r="D188" s="41" t="n"/>
      <c r="E188" s="42" t="n"/>
      <c r="F188" s="42" t="n"/>
      <c r="G188" s="40" t="n"/>
      <c r="H188" s="7">
        <f>IF($G188="","",IF($G188="完了",100,IF($G188="あと少し",75,IF($G188="半分まで",50,IF($G188="着手中",25,IF($G188="未着手",0,IF($G188="持ち越し",0,"")))))))</f>
        <v/>
      </c>
      <c r="I188" s="7">
        <f>IF($D188="","",$D188-TODAY())</f>
        <v/>
      </c>
      <c r="J188" s="8">
        <f>IF($A188="","",IF($G188="完了","完了",IF($G188="中止","中止",IF($D188="","期限を入力",IF($I188&lt;0,"期限切れ",IF($I188=0,"今日が期限",IF($I188&lt;=2,"期限が近い","期限内")))))))</f>
        <v/>
      </c>
      <c r="K188" s="9">
        <f>IF(OR($E188="",$F188=""),"",ROUND($F188-$E188,1))</f>
        <v/>
      </c>
      <c r="L188" s="10">
        <f>IF($D188="","",$D188-WEEKDAY($D188,3))</f>
        <v/>
      </c>
    </row>
    <row r="189" hidden="1" ht="22" customHeight="1">
      <c r="A189" s="39" t="n"/>
      <c r="B189" s="40" t="n"/>
      <c r="C189" s="40" t="n"/>
      <c r="D189" s="41" t="n"/>
      <c r="E189" s="42" t="n"/>
      <c r="F189" s="42" t="n"/>
      <c r="G189" s="40" t="n"/>
      <c r="H189" s="11">
        <f>IF($G189="","",IF($G189="完了",100,IF($G189="あと少し",75,IF($G189="半分まで",50,IF($G189="着手中",25,IF($G189="未着手",0,IF($G189="持ち越し",0,"")))))))</f>
        <v/>
      </c>
      <c r="I189" s="11">
        <f>IF($D189="","",$D189-TODAY())</f>
        <v/>
      </c>
      <c r="J189" s="12">
        <f>IF($A189="","",IF($G189="完了","完了",IF($G189="中止","中止",IF($D189="","期限を入力",IF($I189&lt;0,"期限切れ",IF($I189=0,"今日が期限",IF($I189&lt;=2,"期限が近い","期限内")))))))</f>
        <v/>
      </c>
      <c r="K189" s="13">
        <f>IF(OR($E189="",$F189=""),"",ROUND($F189-$E189,1))</f>
        <v/>
      </c>
      <c r="L189" s="14">
        <f>IF($D189="","",$D189-WEEKDAY($D189,3))</f>
        <v/>
      </c>
    </row>
    <row r="190" hidden="1" ht="22" customHeight="1">
      <c r="A190" s="39" t="n"/>
      <c r="B190" s="40" t="n"/>
      <c r="C190" s="40" t="n"/>
      <c r="D190" s="41" t="n"/>
      <c r="E190" s="42" t="n"/>
      <c r="F190" s="42" t="n"/>
      <c r="G190" s="40" t="n"/>
      <c r="H190" s="7">
        <f>IF($G190="","",IF($G190="完了",100,IF($G190="あと少し",75,IF($G190="半分まで",50,IF($G190="着手中",25,IF($G190="未着手",0,IF($G190="持ち越し",0,"")))))))</f>
        <v/>
      </c>
      <c r="I190" s="7">
        <f>IF($D190="","",$D190-TODAY())</f>
        <v/>
      </c>
      <c r="J190" s="8">
        <f>IF($A190="","",IF($G190="完了","完了",IF($G190="中止","中止",IF($D190="","期限を入力",IF($I190&lt;0,"期限切れ",IF($I190=0,"今日が期限",IF($I190&lt;=2,"期限が近い","期限内")))))))</f>
        <v/>
      </c>
      <c r="K190" s="9">
        <f>IF(OR($E190="",$F190=""),"",ROUND($F190-$E190,1))</f>
        <v/>
      </c>
      <c r="L190" s="10">
        <f>IF($D190="","",$D190-WEEKDAY($D190,3))</f>
        <v/>
      </c>
    </row>
    <row r="191" hidden="1" ht="22" customHeight="1">
      <c r="A191" s="39" t="n"/>
      <c r="B191" s="40" t="n"/>
      <c r="C191" s="40" t="n"/>
      <c r="D191" s="41" t="n"/>
      <c r="E191" s="42" t="n"/>
      <c r="F191" s="42" t="n"/>
      <c r="G191" s="40" t="n"/>
      <c r="H191" s="11">
        <f>IF($G191="","",IF($G191="完了",100,IF($G191="あと少し",75,IF($G191="半分まで",50,IF($G191="着手中",25,IF($G191="未着手",0,IF($G191="持ち越し",0,"")))))))</f>
        <v/>
      </c>
      <c r="I191" s="11">
        <f>IF($D191="","",$D191-TODAY())</f>
        <v/>
      </c>
      <c r="J191" s="12">
        <f>IF($A191="","",IF($G191="完了","完了",IF($G191="中止","中止",IF($D191="","期限を入力",IF($I191&lt;0,"期限切れ",IF($I191=0,"今日が期限",IF($I191&lt;=2,"期限が近い","期限内")))))))</f>
        <v/>
      </c>
      <c r="K191" s="13">
        <f>IF(OR($E191="",$F191=""),"",ROUND($F191-$E191,1))</f>
        <v/>
      </c>
      <c r="L191" s="14">
        <f>IF($D191="","",$D191-WEEKDAY($D191,3))</f>
        <v/>
      </c>
    </row>
    <row r="192" hidden="1" ht="22" customHeight="1">
      <c r="A192" s="39" t="n"/>
      <c r="B192" s="40" t="n"/>
      <c r="C192" s="40" t="n"/>
      <c r="D192" s="41" t="n"/>
      <c r="E192" s="42" t="n"/>
      <c r="F192" s="42" t="n"/>
      <c r="G192" s="40" t="n"/>
      <c r="H192" s="7">
        <f>IF($G192="","",IF($G192="完了",100,IF($G192="あと少し",75,IF($G192="半分まで",50,IF($G192="着手中",25,IF($G192="未着手",0,IF($G192="持ち越し",0,"")))))))</f>
        <v/>
      </c>
      <c r="I192" s="7">
        <f>IF($D192="","",$D192-TODAY())</f>
        <v/>
      </c>
      <c r="J192" s="8">
        <f>IF($A192="","",IF($G192="完了","完了",IF($G192="中止","中止",IF($D192="","期限を入力",IF($I192&lt;0,"期限切れ",IF($I192=0,"今日が期限",IF($I192&lt;=2,"期限が近い","期限内")))))))</f>
        <v/>
      </c>
      <c r="K192" s="9">
        <f>IF(OR($E192="",$F192=""),"",ROUND($F192-$E192,1))</f>
        <v/>
      </c>
      <c r="L192" s="10">
        <f>IF($D192="","",$D192-WEEKDAY($D192,3))</f>
        <v/>
      </c>
    </row>
    <row r="193" hidden="1" ht="22" customHeight="1">
      <c r="A193" s="39" t="n"/>
      <c r="B193" s="40" t="n"/>
      <c r="C193" s="40" t="n"/>
      <c r="D193" s="41" t="n"/>
      <c r="E193" s="42" t="n"/>
      <c r="F193" s="42" t="n"/>
      <c r="G193" s="40" t="n"/>
      <c r="H193" s="11">
        <f>IF($G193="","",IF($G193="完了",100,IF($G193="あと少し",75,IF($G193="半分まで",50,IF($G193="着手中",25,IF($G193="未着手",0,IF($G193="持ち越し",0,"")))))))</f>
        <v/>
      </c>
      <c r="I193" s="11">
        <f>IF($D193="","",$D193-TODAY())</f>
        <v/>
      </c>
      <c r="J193" s="12">
        <f>IF($A193="","",IF($G193="完了","完了",IF($G193="中止","中止",IF($D193="","期限を入力",IF($I193&lt;0,"期限切れ",IF($I193=0,"今日が期限",IF($I193&lt;=2,"期限が近い","期限内")))))))</f>
        <v/>
      </c>
      <c r="K193" s="13">
        <f>IF(OR($E193="",$F193=""),"",ROUND($F193-$E193,1))</f>
        <v/>
      </c>
      <c r="L193" s="14">
        <f>IF($D193="","",$D193-WEEKDAY($D193,3))</f>
        <v/>
      </c>
    </row>
    <row r="194" hidden="1" ht="22" customHeight="1">
      <c r="A194" s="39" t="n"/>
      <c r="B194" s="40" t="n"/>
      <c r="C194" s="40" t="n"/>
      <c r="D194" s="41" t="n"/>
      <c r="E194" s="42" t="n"/>
      <c r="F194" s="42" t="n"/>
      <c r="G194" s="40" t="n"/>
      <c r="H194" s="7">
        <f>IF($G194="","",IF($G194="完了",100,IF($G194="あと少し",75,IF($G194="半分まで",50,IF($G194="着手中",25,IF($G194="未着手",0,IF($G194="持ち越し",0,"")))))))</f>
        <v/>
      </c>
      <c r="I194" s="7">
        <f>IF($D194="","",$D194-TODAY())</f>
        <v/>
      </c>
      <c r="J194" s="8">
        <f>IF($A194="","",IF($G194="完了","完了",IF($G194="中止","中止",IF($D194="","期限を入力",IF($I194&lt;0,"期限切れ",IF($I194=0,"今日が期限",IF($I194&lt;=2,"期限が近い","期限内")))))))</f>
        <v/>
      </c>
      <c r="K194" s="9">
        <f>IF(OR($E194="",$F194=""),"",ROUND($F194-$E194,1))</f>
        <v/>
      </c>
      <c r="L194" s="10">
        <f>IF($D194="","",$D194-WEEKDAY($D194,3))</f>
        <v/>
      </c>
    </row>
    <row r="195" hidden="1" ht="22" customHeight="1">
      <c r="A195" s="39" t="n"/>
      <c r="B195" s="40" t="n"/>
      <c r="C195" s="40" t="n"/>
      <c r="D195" s="41" t="n"/>
      <c r="E195" s="42" t="n"/>
      <c r="F195" s="42" t="n"/>
      <c r="G195" s="40" t="n"/>
      <c r="H195" s="11">
        <f>IF($G195="","",IF($G195="完了",100,IF($G195="あと少し",75,IF($G195="半分まで",50,IF($G195="着手中",25,IF($G195="未着手",0,IF($G195="持ち越し",0,"")))))))</f>
        <v/>
      </c>
      <c r="I195" s="11">
        <f>IF($D195="","",$D195-TODAY())</f>
        <v/>
      </c>
      <c r="J195" s="12">
        <f>IF($A195="","",IF($G195="完了","完了",IF($G195="中止","中止",IF($D195="","期限を入力",IF($I195&lt;0,"期限切れ",IF($I195=0,"今日が期限",IF($I195&lt;=2,"期限が近い","期限内")))))))</f>
        <v/>
      </c>
      <c r="K195" s="13">
        <f>IF(OR($E195="",$F195=""),"",ROUND($F195-$E195,1))</f>
        <v/>
      </c>
      <c r="L195" s="14">
        <f>IF($D195="","",$D195-WEEKDAY($D195,3))</f>
        <v/>
      </c>
    </row>
    <row r="196" hidden="1" ht="22" customHeight="1">
      <c r="A196" s="39" t="n"/>
      <c r="B196" s="40" t="n"/>
      <c r="C196" s="40" t="n"/>
      <c r="D196" s="41" t="n"/>
      <c r="E196" s="42" t="n"/>
      <c r="F196" s="42" t="n"/>
      <c r="G196" s="40" t="n"/>
      <c r="H196" s="7">
        <f>IF($G196="","",IF($G196="完了",100,IF($G196="あと少し",75,IF($G196="半分まで",50,IF($G196="着手中",25,IF($G196="未着手",0,IF($G196="持ち越し",0,"")))))))</f>
        <v/>
      </c>
      <c r="I196" s="7">
        <f>IF($D196="","",$D196-TODAY())</f>
        <v/>
      </c>
      <c r="J196" s="8">
        <f>IF($A196="","",IF($G196="完了","完了",IF($G196="中止","中止",IF($D196="","期限を入力",IF($I196&lt;0,"期限切れ",IF($I196=0,"今日が期限",IF($I196&lt;=2,"期限が近い","期限内")))))))</f>
        <v/>
      </c>
      <c r="K196" s="9">
        <f>IF(OR($E196="",$F196=""),"",ROUND($F196-$E196,1))</f>
        <v/>
      </c>
      <c r="L196" s="10">
        <f>IF($D196="","",$D196-WEEKDAY($D196,3))</f>
        <v/>
      </c>
    </row>
    <row r="197" hidden="1" ht="22" customHeight="1">
      <c r="A197" s="39" t="n"/>
      <c r="B197" s="40" t="n"/>
      <c r="C197" s="40" t="n"/>
      <c r="D197" s="41" t="n"/>
      <c r="E197" s="42" t="n"/>
      <c r="F197" s="42" t="n"/>
      <c r="G197" s="40" t="n"/>
      <c r="H197" s="11">
        <f>IF($G197="","",IF($G197="完了",100,IF($G197="あと少し",75,IF($G197="半分まで",50,IF($G197="着手中",25,IF($G197="未着手",0,IF($G197="持ち越し",0,"")))))))</f>
        <v/>
      </c>
      <c r="I197" s="11">
        <f>IF($D197="","",$D197-TODAY())</f>
        <v/>
      </c>
      <c r="J197" s="12">
        <f>IF($A197="","",IF($G197="完了","完了",IF($G197="中止","中止",IF($D197="","期限を入力",IF($I197&lt;0,"期限切れ",IF($I197=0,"今日が期限",IF($I197&lt;=2,"期限が近い","期限内")))))))</f>
        <v/>
      </c>
      <c r="K197" s="13">
        <f>IF(OR($E197="",$F197=""),"",ROUND($F197-$E197,1))</f>
        <v/>
      </c>
      <c r="L197" s="14">
        <f>IF($D197="","",$D197-WEEKDAY($D197,3))</f>
        <v/>
      </c>
    </row>
    <row r="198" hidden="1" ht="22" customHeight="1">
      <c r="A198" s="39" t="n"/>
      <c r="B198" s="40" t="n"/>
      <c r="C198" s="40" t="n"/>
      <c r="D198" s="41" t="n"/>
      <c r="E198" s="42" t="n"/>
      <c r="F198" s="42" t="n"/>
      <c r="G198" s="40" t="n"/>
      <c r="H198" s="7">
        <f>IF($G198="","",IF($G198="完了",100,IF($G198="あと少し",75,IF($G198="半分まで",50,IF($G198="着手中",25,IF($G198="未着手",0,IF($G198="持ち越し",0,"")))))))</f>
        <v/>
      </c>
      <c r="I198" s="7">
        <f>IF($D198="","",$D198-TODAY())</f>
        <v/>
      </c>
      <c r="J198" s="8">
        <f>IF($A198="","",IF($G198="完了","完了",IF($G198="中止","中止",IF($D198="","期限を入力",IF($I198&lt;0,"期限切れ",IF($I198=0,"今日が期限",IF($I198&lt;=2,"期限が近い","期限内")))))))</f>
        <v/>
      </c>
      <c r="K198" s="9">
        <f>IF(OR($E198="",$F198=""),"",ROUND($F198-$E198,1))</f>
        <v/>
      </c>
      <c r="L198" s="10">
        <f>IF($D198="","",$D198-WEEKDAY($D198,3))</f>
        <v/>
      </c>
    </row>
    <row r="199" hidden="1" ht="22" customHeight="1">
      <c r="A199" s="39" t="n"/>
      <c r="B199" s="40" t="n"/>
      <c r="C199" s="40" t="n"/>
      <c r="D199" s="41" t="n"/>
      <c r="E199" s="42" t="n"/>
      <c r="F199" s="42" t="n"/>
      <c r="G199" s="40" t="n"/>
      <c r="H199" s="11">
        <f>IF($G199="","",IF($G199="完了",100,IF($G199="あと少し",75,IF($G199="半分まで",50,IF($G199="着手中",25,IF($G199="未着手",0,IF($G199="持ち越し",0,"")))))))</f>
        <v/>
      </c>
      <c r="I199" s="11">
        <f>IF($D199="","",$D199-TODAY())</f>
        <v/>
      </c>
      <c r="J199" s="12">
        <f>IF($A199="","",IF($G199="完了","完了",IF($G199="中止","中止",IF($D199="","期限を入力",IF($I199&lt;0,"期限切れ",IF($I199=0,"今日が期限",IF($I199&lt;=2,"期限が近い","期限内")))))))</f>
        <v/>
      </c>
      <c r="K199" s="13">
        <f>IF(OR($E199="",$F199=""),"",ROUND($F199-$E199,1))</f>
        <v/>
      </c>
      <c r="L199" s="14">
        <f>IF($D199="","",$D199-WEEKDAY($D199,3))</f>
        <v/>
      </c>
    </row>
    <row r="200" hidden="1" ht="22" customHeight="1">
      <c r="A200" s="39" t="n"/>
      <c r="B200" s="40" t="n"/>
      <c r="C200" s="40" t="n"/>
      <c r="D200" s="41" t="n"/>
      <c r="E200" s="42" t="n"/>
      <c r="F200" s="42" t="n"/>
      <c r="G200" s="40" t="n"/>
      <c r="H200" s="7">
        <f>IF($G200="","",IF($G200="完了",100,IF($G200="あと少し",75,IF($G200="半分まで",50,IF($G200="着手中",25,IF($G200="未着手",0,IF($G200="持ち越し",0,"")))))))</f>
        <v/>
      </c>
      <c r="I200" s="7">
        <f>IF($D200="","",$D200-TODAY())</f>
        <v/>
      </c>
      <c r="J200" s="8">
        <f>IF($A200="","",IF($G200="完了","完了",IF($G200="中止","中止",IF($D200="","期限を入力",IF($I200&lt;0,"期限切れ",IF($I200=0,"今日が期限",IF($I200&lt;=2,"期限が近い","期限内")))))))</f>
        <v/>
      </c>
      <c r="K200" s="9">
        <f>IF(OR($E200="",$F200=""),"",ROUND($F200-$E200,1))</f>
        <v/>
      </c>
      <c r="L200" s="10">
        <f>IF($D200="","",$D200-WEEKDAY($D200,3))</f>
        <v/>
      </c>
    </row>
    <row r="201" hidden="1" ht="22" customHeight="1">
      <c r="A201" s="39" t="n"/>
      <c r="B201" s="40" t="n"/>
      <c r="C201" s="40" t="n"/>
      <c r="D201" s="41" t="n"/>
      <c r="E201" s="42" t="n"/>
      <c r="F201" s="42" t="n"/>
      <c r="G201" s="40" t="n"/>
      <c r="H201" s="11">
        <f>IF($G201="","",IF($G201="完了",100,IF($G201="あと少し",75,IF($G201="半分まで",50,IF($G201="着手中",25,IF($G201="未着手",0,IF($G201="持ち越し",0,"")))))))</f>
        <v/>
      </c>
      <c r="I201" s="11">
        <f>IF($D201="","",$D201-TODAY())</f>
        <v/>
      </c>
      <c r="J201" s="12">
        <f>IF($A201="","",IF($G201="完了","完了",IF($G201="中止","中止",IF($D201="","期限を入力",IF($I201&lt;0,"期限切れ",IF($I201=0,"今日が期限",IF($I201&lt;=2,"期限が近い","期限内")))))))</f>
        <v/>
      </c>
      <c r="K201" s="13">
        <f>IF(OR($E201="",$F201=""),"",ROUND($F201-$E201,1))</f>
        <v/>
      </c>
      <c r="L201" s="14">
        <f>IF($D201="","",$D201-WEEKDAY($D201,3))</f>
        <v/>
      </c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autoFilter ref="A1:L201"/>
  <conditionalFormatting sqref="A2:L201">
    <cfRule type="expression" priority="1" dxfId="0">
      <formula>$J2="期限切れ"</formula>
    </cfRule>
    <cfRule type="expression" priority="2" dxfId="1">
      <formula>$J2="今日が期限"</formula>
    </cfRule>
    <cfRule type="expression" priority="3" dxfId="2">
      <formula>$J2="期限が近い"</formula>
    </cfRule>
    <cfRule type="expression" priority="4" dxfId="3">
      <formula>$J2="完了"</formula>
    </cfRule>
  </conditionalFormatting>
  <conditionalFormatting sqref="L2:L201">
    <cfRule type="expression" priority="5" dxfId="4">
      <formula>AND($L2&lt;&gt;"",$L2=TODAY()-WEEKDAY(TODAY(),3))</formula>
    </cfRule>
  </conditionalFormatting>
  <dataValidations count="6">
    <dataValidation sqref="B2:B201" showDropDown="0" showInputMessage="0" showErrorMessage="0" allowBlank="1" errorTitle="入力できない値です" error="リストから選んでください。" type="list">
      <formula1>"仕事,副業,家事・家庭,学習,健康,その他"</formula1>
    </dataValidation>
    <dataValidation sqref="C2:C201" showDropDown="0" showInputMessage="0" showErrorMessage="0" allowBlank="1" errorTitle="入力できない値です" error="リストから選んでください。" type="list">
      <formula1>"高,中,低"</formula1>
    </dataValidation>
    <dataValidation sqref="G2:G201" showDropDown="0" showInputMessage="0" showErrorMessage="0" allowBlank="1" errorTitle="入力できない値です" error="リストから選んでください。" type="list">
      <formula1>"未着手,着手中,半分まで,あと少し,完了,持ち越し,中止"</formula1>
    </dataValidation>
    <dataValidation sqref="B2:B201" showDropDown="0" showInputMessage="1" showErrorMessage="0" allowBlank="1" promptTitle="分類" prompt="右の▼から選びます。一覧は「集計」シートで増やせます"/>
    <dataValidation sqref="C2:C201" showDropDown="0" showInputMessage="1" showErrorMessage="0" allowBlank="1" promptTitle="内容" prompt="あとで見て分かるように短く書きます"/>
    <dataValidation sqref="D2:D201" showDropDown="0" showInputMessage="1" showErrorMessage="0" allowBlank="1" promptTitle="日付" prompt="2026/9/1 のように入力します。カレンダーの日付として扱われます"/>
  </dataValidations>
  <printOptions horizontalCentered="1"/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F70"/>
  <sheetViews>
    <sheetView showGridLines="0" tabSelected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3" customWidth="1" min="3" max="3"/>
    <col width="11" customWidth="1" min="4" max="4"/>
    <col width="13" customWidth="1" min="5" max="5"/>
    <col width="13" customWidth="1" min="6" max="6"/>
    <col width="2" customWidth="1" min="7" max="7"/>
  </cols>
  <sheetData>
    <row r="1" ht="34" customHeight="1">
      <c r="A1" s="15" t="inlineStr">
        <is>
          <t>週間タスク＆振り返りシート</t>
        </is>
      </c>
    </row>
    <row r="2" ht="22" customHeight="1">
      <c r="A2" s="16" t="inlineStr">
        <is>
          <t>1週間のタスクと振り返り ｜ 配布元: 副業ポートフォリオ https://satoru-log.jp</t>
        </is>
      </c>
    </row>
    <row r="3" ht="22" customHeight="1">
      <c r="A3" s="17" t="n"/>
      <c r="B3" s="17" t="n"/>
      <c r="C3" s="17" t="n"/>
      <c r="D3" s="17" t="n"/>
      <c r="E3" s="17" t="n"/>
      <c r="F3" s="17" t="n"/>
    </row>
    <row r="4" ht="26" customHeight="1">
      <c r="A4" s="18" t="inlineStr">
        <is>
          <t>このシートの設定（うすい黄色のセルだけ手で入力します）</t>
        </is>
      </c>
    </row>
    <row r="5" ht="22" customHeight="1">
      <c r="A5" s="19" t="inlineStr">
        <is>
          <t>今週の開始日（月曜日）</t>
        </is>
      </c>
      <c r="B5" s="41">
        <f>TODAY()-WEEKDAY(TODAY(),3)</f>
        <v/>
      </c>
      <c r="C5" s="16" t="inlineStr">
        <is>
          <t>はじめは今週の月曜が自動で入ります（書き換え可）</t>
        </is>
      </c>
      <c r="D5" s="17" t="n"/>
      <c r="E5" s="17" t="n"/>
      <c r="F5" s="17" t="n"/>
    </row>
    <row r="6" ht="22" customHeight="1">
      <c r="A6" s="19" t="inlineStr">
        <is>
          <t>1週間の作業時間のめやす（h）</t>
        </is>
      </c>
      <c r="B6" s="43" t="n">
        <v>20</v>
      </c>
      <c r="C6" s="16" t="inlineStr">
        <is>
          <t>手を動かすつもりの時間。実績との差が下に出ます</t>
        </is>
      </c>
      <c r="D6" s="17" t="n"/>
      <c r="E6" s="17" t="n"/>
      <c r="F6" s="17" t="n"/>
    </row>
    <row r="7" ht="22" customHeight="1">
      <c r="A7" s="19" t="inlineStr">
        <is>
          <t>完了率の目標（%）</t>
        </is>
      </c>
      <c r="B7" s="43" t="n">
        <v>80</v>
      </c>
      <c r="C7" s="16" t="inlineStr">
        <is>
          <t>今週のタスクのうち何%を完了させたいか</t>
        </is>
      </c>
      <c r="D7" s="17" t="n"/>
      <c r="E7" s="17" t="n"/>
      <c r="F7" s="17" t="n"/>
    </row>
    <row r="8" ht="22" customHeight="1">
      <c r="A8" s="17" t="n"/>
      <c r="B8" s="17" t="n"/>
      <c r="C8" s="17" t="n"/>
      <c r="D8" s="17" t="n"/>
      <c r="E8" s="17" t="n"/>
      <c r="F8" s="17" t="n"/>
    </row>
    <row r="9" ht="26" customHeight="1">
      <c r="A9" s="18" t="inlineStr">
        <is>
          <t>今週のサマリー（入力するだけで自動で出ます）</t>
        </is>
      </c>
    </row>
    <row r="10" ht="22" customHeight="1">
      <c r="A10" s="19" t="inlineStr">
        <is>
          <t>今週のタスク件数</t>
        </is>
      </c>
      <c r="B10" s="21">
        <f>COUNTIFS(入力する!$D$2:$D$201,"&gt;="&amp;$B$5,入力する!$D$2:$D$201,"&lt;="&amp;$B$5+6)</f>
        <v/>
      </c>
      <c r="C10" s="16" t="inlineStr">
        <is>
          <t>期限が今週の7日間に入っているタスクの数</t>
        </is>
      </c>
      <c r="D10" s="17" t="n"/>
      <c r="E10" s="17" t="n"/>
      <c r="F10" s="17" t="n"/>
    </row>
    <row r="11" ht="22" customHeight="1">
      <c r="A11" s="19" t="inlineStr">
        <is>
          <t>今週の完了件数</t>
        </is>
      </c>
      <c r="B11" s="21">
        <f>COUNTIFS(入力する!$G$2:$G$201,"完了",入力する!$D$2:$D$201,"&gt;="&amp;$B$5,入力する!$D$2:$D$201,"&lt;="&amp;$B$5+6)</f>
        <v/>
      </c>
      <c r="C11" s="17" t="n"/>
      <c r="D11" s="17" t="n"/>
      <c r="E11" s="17" t="n"/>
      <c r="F11" s="17" t="n"/>
    </row>
    <row r="12" ht="22" customHeight="1">
      <c r="A12" s="19" t="inlineStr">
        <is>
          <t>今週の未完了件数</t>
        </is>
      </c>
      <c r="B12" s="21">
        <f>$B$10-$B$11</f>
        <v/>
      </c>
      <c r="C12" s="17" t="n"/>
      <c r="D12" s="17" t="n"/>
      <c r="E12" s="17" t="n"/>
      <c r="F12" s="17" t="n"/>
    </row>
    <row r="13" ht="22" customHeight="1">
      <c r="A13" s="19" t="inlineStr">
        <is>
          <t>今週の完了率（%）</t>
        </is>
      </c>
      <c r="B13" s="22">
        <f>IFERROR(ROUND($B$11/$B$10*100,1),0)</f>
        <v/>
      </c>
      <c r="C13" s="17" t="n"/>
      <c r="D13" s="17" t="n"/>
      <c r="E13" s="17" t="n"/>
      <c r="F13" s="17" t="n"/>
    </row>
    <row r="14" ht="22" customHeight="1">
      <c r="A14" s="19" t="inlineStr">
        <is>
          <t>目標完了率との差（pt）</t>
        </is>
      </c>
      <c r="B14" s="23">
        <f>ROUND($B$13-$B$7,1)</f>
        <v/>
      </c>
      <c r="C14" s="16" t="inlineStr">
        <is>
          <t>プラスなら目標より進んでいます</t>
        </is>
      </c>
      <c r="D14" s="17" t="n"/>
      <c r="E14" s="17" t="n"/>
      <c r="F14" s="17" t="n"/>
    </row>
    <row r="15" ht="22" customHeight="1">
      <c r="A15" s="19" t="inlineStr">
        <is>
          <t>今週の平均進捗率（%）</t>
        </is>
      </c>
      <c r="B15" s="22">
        <f>IFERROR(ROUND(AVERAGEIFS(入力する!$H$2:$H$201,入力する!$D$2:$D$201,"&gt;="&amp;$B$5,入力する!$D$2:$D$201,"&lt;="&amp;$B$5+6),1),0)</f>
        <v/>
      </c>
      <c r="C15" s="16" t="inlineStr">
        <is>
          <t>途中のタスクも進んだ分だけ入ります</t>
        </is>
      </c>
      <c r="D15" s="17" t="n"/>
      <c r="E15" s="17" t="n"/>
      <c r="F15" s="17" t="n"/>
    </row>
    <row r="16" ht="22" customHeight="1">
      <c r="A16" s="19" t="inlineStr">
        <is>
          <t>今週の見積時間の合計（h）</t>
        </is>
      </c>
      <c r="B16" s="22">
        <f>SUMIFS(入力する!$E$2:$E$201,入力する!$D$2:$D$201,"&gt;="&amp;$B$5,入力する!$D$2:$D$201,"&lt;="&amp;$B$5+6)</f>
        <v/>
      </c>
      <c r="C16" s="17" t="n"/>
      <c r="D16" s="17" t="n"/>
      <c r="E16" s="17" t="n"/>
      <c r="F16" s="17" t="n"/>
    </row>
    <row r="17" ht="22" customHeight="1">
      <c r="A17" s="19" t="inlineStr">
        <is>
          <t>今週の実績時間の合計（h）</t>
        </is>
      </c>
      <c r="B17" s="22">
        <f>SUMIFS(入力する!$F$2:$F$201,入力する!$D$2:$D$201,"&gt;="&amp;$B$5,入力する!$D$2:$D$201,"&lt;="&amp;$B$5+6)</f>
        <v/>
      </c>
      <c r="C17" s="17" t="n"/>
      <c r="D17" s="17" t="n"/>
      <c r="E17" s="17" t="n"/>
      <c r="F17" s="17" t="n"/>
    </row>
    <row r="18" ht="22" customHeight="1">
      <c r="A18" s="19" t="inlineStr">
        <is>
          <t>見積と実績の差（h）</t>
        </is>
      </c>
      <c r="B18" s="23">
        <f>ROUND($B$17-$B$16,1)</f>
        <v/>
      </c>
      <c r="C18" s="16" t="inlineStr">
        <is>
          <t>プラスなら見積より時間がかかっています</t>
        </is>
      </c>
      <c r="D18" s="17" t="n"/>
      <c r="E18" s="17" t="n"/>
      <c r="F18" s="17" t="n"/>
    </row>
    <row r="19" ht="22" customHeight="1">
      <c r="A19" s="19" t="inlineStr">
        <is>
          <t>作業時間のめやすとの差（h）</t>
        </is>
      </c>
      <c r="B19" s="23">
        <f>ROUND($B$17-$B$6,1)</f>
        <v/>
      </c>
      <c r="C19" s="17" t="n"/>
      <c r="D19" s="17" t="n"/>
      <c r="E19" s="17" t="n"/>
      <c r="F19" s="17" t="n"/>
    </row>
    <row r="20" ht="22" customHeight="1">
      <c r="A20" s="19" t="inlineStr">
        <is>
          <t>今週の持ち越し件数</t>
        </is>
      </c>
      <c r="B20" s="21">
        <f>COUNTIFS(入力する!$G$2:$G$201,"持ち越し",入力する!$D$2:$D$201,"&gt;="&amp;$B$5,入力する!$D$2:$D$201,"&lt;="&amp;$B$5+6)</f>
        <v/>
      </c>
      <c r="C20" s="16" t="inlineStr">
        <is>
          <t>来週にまわしたタスクの数</t>
        </is>
      </c>
      <c r="D20" s="17" t="n"/>
      <c r="E20" s="17" t="n"/>
      <c r="F20" s="17" t="n"/>
    </row>
    <row r="21" ht="22" customHeight="1">
      <c r="A21" s="19" t="inlineStr">
        <is>
          <t>期限切れの件数（未完了・全期間）</t>
        </is>
      </c>
      <c r="B21" s="21">
        <f>COUNTIF(入力する!$J$2:$J$201,"期限切れ")</f>
        <v/>
      </c>
      <c r="C21" s="17" t="n"/>
      <c r="D21" s="17" t="n"/>
      <c r="E21" s="17" t="n"/>
      <c r="F21" s="17" t="n"/>
    </row>
    <row r="22" ht="22" customHeight="1">
      <c r="A22" s="19" t="inlineStr">
        <is>
          <t>今日が期限の件数</t>
        </is>
      </c>
      <c r="B22" s="21">
        <f>COUNTIF(入力する!$J$2:$J$201,"今日が期限")</f>
        <v/>
      </c>
      <c r="C22" s="17" t="n"/>
      <c r="D22" s="17" t="n"/>
      <c r="E22" s="17" t="n"/>
      <c r="F22" s="17" t="n"/>
    </row>
    <row r="23" ht="22" customHeight="1">
      <c r="A23" s="19" t="inlineStr">
        <is>
          <t>期限が未入力の件数</t>
        </is>
      </c>
      <c r="B23" s="21">
        <f>COUNTIF(入力する!$J$2:$J$201,"期限を入力")</f>
        <v/>
      </c>
      <c r="C23" s="16" t="inlineStr">
        <is>
          <t>0でないときはD列を確かめてください</t>
        </is>
      </c>
      <c r="D23" s="17" t="n"/>
      <c r="E23" s="17" t="n"/>
      <c r="F23" s="17" t="n"/>
    </row>
    <row r="24" ht="22" customHeight="1">
      <c r="A24" s="19" t="inlineStr">
        <is>
          <t>登録件数（全期間）</t>
        </is>
      </c>
      <c r="B24" s="21">
        <f>COUNTA(入力する!$A$2:$A$201)</f>
        <v/>
      </c>
      <c r="C24" s="17" t="n"/>
      <c r="D24" s="17" t="n"/>
      <c r="E24" s="17" t="n"/>
      <c r="F24" s="17" t="n"/>
    </row>
    <row r="25" ht="22" customHeight="1">
      <c r="A25" s="17" t="n"/>
      <c r="B25" s="17" t="n"/>
      <c r="C25" s="17" t="n"/>
      <c r="D25" s="17" t="n"/>
      <c r="E25" s="17" t="n"/>
      <c r="F25" s="17" t="n"/>
    </row>
    <row r="26" ht="26" customHeight="1">
      <c r="A26" s="18" t="inlineStr">
        <is>
          <t>区分別のタスク（今週）</t>
        </is>
      </c>
    </row>
    <row r="27" ht="26" customHeight="1">
      <c r="A27" s="1" t="inlineStr">
        <is>
          <t>区分</t>
        </is>
      </c>
      <c r="B27" s="1" t="inlineStr">
        <is>
          <t>件数</t>
        </is>
      </c>
      <c r="C27" s="1" t="inlineStr">
        <is>
          <t>構成比(%)</t>
        </is>
      </c>
      <c r="D27" s="1" t="inlineStr">
        <is>
          <t>順位</t>
        </is>
      </c>
      <c r="E27" s="1" t="inlineStr">
        <is>
          <t>完了率(%)</t>
        </is>
      </c>
      <c r="F27" s="1" t="inlineStr">
        <is>
          <t>実績時間(h)</t>
        </is>
      </c>
    </row>
    <row r="28" ht="22" customHeight="1">
      <c r="A28" s="19" t="inlineStr">
        <is>
          <t>仕事</t>
        </is>
      </c>
      <c r="B28" s="24">
        <f>COUNTIFS(入力する!$B$2:$B$201,$A28,入力する!$D$2:$D$201,"&gt;="&amp;$B$5,入力する!$D$2:$D$201,"&lt;="&amp;$B$5+6)</f>
        <v/>
      </c>
      <c r="C28" s="25">
        <f>IFERROR(ROUND($B28/SUM($B$28:$B$33)*100,1),0)</f>
        <v/>
      </c>
      <c r="D28" s="24">
        <f>IF($B28=0,"",RANK($B28,$B$28:$B$33))</f>
        <v/>
      </c>
      <c r="E28" s="25">
        <f>IFERROR(ROUND(COUNTIFS(入力する!$B$2:$B$201,$A28,入力する!$G$2:$G$201,"完了",入力する!$D$2:$D$201,"&gt;="&amp;$B$5,入力する!$D$2:$D$201,"&lt;="&amp;$B$5+6)/$B28*100,1),0)</f>
        <v/>
      </c>
      <c r="F28" s="25">
        <f>SUMIFS(入力する!$F$2:$F$201,入力する!$B$2:$B$201,$A28,入力する!$D$2:$D$201,"&gt;="&amp;$B$5,入力する!$D$2:$D$201,"&lt;="&amp;$B$5+6)</f>
        <v/>
      </c>
    </row>
    <row r="29" ht="22" customHeight="1">
      <c r="A29" s="26" t="inlineStr">
        <is>
          <t>副業</t>
        </is>
      </c>
      <c r="B29" s="27">
        <f>COUNTIFS(入力する!$B$2:$B$201,$A29,入力する!$D$2:$D$201,"&gt;="&amp;$B$5,入力する!$D$2:$D$201,"&lt;="&amp;$B$5+6)</f>
        <v/>
      </c>
      <c r="C29" s="28">
        <f>IFERROR(ROUND($B29/SUM($B$28:$B$33)*100,1),0)</f>
        <v/>
      </c>
      <c r="D29" s="27">
        <f>IF($B29=0,"",RANK($B29,$B$28:$B$33))</f>
        <v/>
      </c>
      <c r="E29" s="28">
        <f>IFERROR(ROUND(COUNTIFS(入力する!$B$2:$B$201,$A29,入力する!$G$2:$G$201,"完了",入力する!$D$2:$D$201,"&gt;="&amp;$B$5,入力する!$D$2:$D$201,"&lt;="&amp;$B$5+6)/$B29*100,1),0)</f>
        <v/>
      </c>
      <c r="F29" s="28">
        <f>SUMIFS(入力する!$F$2:$F$201,入力する!$B$2:$B$201,$A29,入力する!$D$2:$D$201,"&gt;="&amp;$B$5,入力する!$D$2:$D$201,"&lt;="&amp;$B$5+6)</f>
        <v/>
      </c>
    </row>
    <row r="30" ht="22" customHeight="1">
      <c r="A30" s="19" t="inlineStr">
        <is>
          <t>家事・家庭</t>
        </is>
      </c>
      <c r="B30" s="24">
        <f>COUNTIFS(入力する!$B$2:$B$201,$A30,入力する!$D$2:$D$201,"&gt;="&amp;$B$5,入力する!$D$2:$D$201,"&lt;="&amp;$B$5+6)</f>
        <v/>
      </c>
      <c r="C30" s="25">
        <f>IFERROR(ROUND($B30/SUM($B$28:$B$33)*100,1),0)</f>
        <v/>
      </c>
      <c r="D30" s="24">
        <f>IF($B30=0,"",RANK($B30,$B$28:$B$33))</f>
        <v/>
      </c>
      <c r="E30" s="25">
        <f>IFERROR(ROUND(COUNTIFS(入力する!$B$2:$B$201,$A30,入力する!$G$2:$G$201,"完了",入力する!$D$2:$D$201,"&gt;="&amp;$B$5,入力する!$D$2:$D$201,"&lt;="&amp;$B$5+6)/$B30*100,1),0)</f>
        <v/>
      </c>
      <c r="F30" s="25">
        <f>SUMIFS(入力する!$F$2:$F$201,入力する!$B$2:$B$201,$A30,入力する!$D$2:$D$201,"&gt;="&amp;$B$5,入力する!$D$2:$D$201,"&lt;="&amp;$B$5+6)</f>
        <v/>
      </c>
    </row>
    <row r="31" ht="22" customHeight="1">
      <c r="A31" s="26" t="inlineStr">
        <is>
          <t>学習</t>
        </is>
      </c>
      <c r="B31" s="27">
        <f>COUNTIFS(入力する!$B$2:$B$201,$A31,入力する!$D$2:$D$201,"&gt;="&amp;$B$5,入力する!$D$2:$D$201,"&lt;="&amp;$B$5+6)</f>
        <v/>
      </c>
      <c r="C31" s="28">
        <f>IFERROR(ROUND($B31/SUM($B$28:$B$33)*100,1),0)</f>
        <v/>
      </c>
      <c r="D31" s="27">
        <f>IF($B31=0,"",RANK($B31,$B$28:$B$33))</f>
        <v/>
      </c>
      <c r="E31" s="28">
        <f>IFERROR(ROUND(COUNTIFS(入力する!$B$2:$B$201,$A31,入力する!$G$2:$G$201,"完了",入力する!$D$2:$D$201,"&gt;="&amp;$B$5,入力する!$D$2:$D$201,"&lt;="&amp;$B$5+6)/$B31*100,1),0)</f>
        <v/>
      </c>
      <c r="F31" s="28">
        <f>SUMIFS(入力する!$F$2:$F$201,入力する!$B$2:$B$201,$A31,入力する!$D$2:$D$201,"&gt;="&amp;$B$5,入力する!$D$2:$D$201,"&lt;="&amp;$B$5+6)</f>
        <v/>
      </c>
    </row>
    <row r="32" ht="22" customHeight="1">
      <c r="A32" s="19" t="inlineStr">
        <is>
          <t>健康</t>
        </is>
      </c>
      <c r="B32" s="24">
        <f>COUNTIFS(入力する!$B$2:$B$201,$A32,入力する!$D$2:$D$201,"&gt;="&amp;$B$5,入力する!$D$2:$D$201,"&lt;="&amp;$B$5+6)</f>
        <v/>
      </c>
      <c r="C32" s="25">
        <f>IFERROR(ROUND($B32/SUM($B$28:$B$33)*100,1),0)</f>
        <v/>
      </c>
      <c r="D32" s="24">
        <f>IF($B32=0,"",RANK($B32,$B$28:$B$33))</f>
        <v/>
      </c>
      <c r="E32" s="25">
        <f>IFERROR(ROUND(COUNTIFS(入力する!$B$2:$B$201,$A32,入力する!$G$2:$G$201,"完了",入力する!$D$2:$D$201,"&gt;="&amp;$B$5,入力する!$D$2:$D$201,"&lt;="&amp;$B$5+6)/$B32*100,1),0)</f>
        <v/>
      </c>
      <c r="F32" s="25">
        <f>SUMIFS(入力する!$F$2:$F$201,入力する!$B$2:$B$201,$A32,入力する!$D$2:$D$201,"&gt;="&amp;$B$5,入力する!$D$2:$D$201,"&lt;="&amp;$B$5+6)</f>
        <v/>
      </c>
    </row>
    <row r="33" ht="22" customHeight="1">
      <c r="A33" s="26" t="inlineStr">
        <is>
          <t>その他</t>
        </is>
      </c>
      <c r="B33" s="27">
        <f>COUNTIFS(入力する!$B$2:$B$201,$A33,入力する!$D$2:$D$201,"&gt;="&amp;$B$5,入力する!$D$2:$D$201,"&lt;="&amp;$B$5+6)</f>
        <v/>
      </c>
      <c r="C33" s="28">
        <f>IFERROR(ROUND($B33/SUM($B$28:$B$33)*100,1),0)</f>
        <v/>
      </c>
      <c r="D33" s="27">
        <f>IF($B33=0,"",RANK($B33,$B$28:$B$33))</f>
        <v/>
      </c>
      <c r="E33" s="28">
        <f>IFERROR(ROUND(COUNTIFS(入力する!$B$2:$B$201,$A33,入力する!$G$2:$G$201,"完了",入力する!$D$2:$D$201,"&gt;="&amp;$B$5,入力する!$D$2:$D$201,"&lt;="&amp;$B$5+6)/$B33*100,1),0)</f>
        <v/>
      </c>
      <c r="F33" s="28">
        <f>SUMIFS(入力する!$F$2:$F$201,入力する!$B$2:$B$201,$A33,入力する!$D$2:$D$201,"&gt;="&amp;$B$5,入力する!$D$2:$D$201,"&lt;="&amp;$B$5+6)</f>
        <v/>
      </c>
    </row>
    <row r="34" ht="22" customHeight="1">
      <c r="A34" s="17" t="n"/>
      <c r="B34" s="17" t="n"/>
      <c r="C34" s="17" t="n"/>
      <c r="D34" s="17" t="n"/>
      <c r="E34" s="17" t="n"/>
      <c r="F34" s="17" t="n"/>
    </row>
    <row r="35" ht="26" customHeight="1">
      <c r="A35" s="18" t="inlineStr">
        <is>
          <t>状態別の内訳（今週）</t>
        </is>
      </c>
    </row>
    <row r="36" ht="26" customHeight="1">
      <c r="A36" s="1" t="inlineStr">
        <is>
          <t>状態</t>
        </is>
      </c>
      <c r="B36" s="1" t="inlineStr">
        <is>
          <t>件数</t>
        </is>
      </c>
      <c r="C36" s="1" t="inlineStr">
        <is>
          <t>構成比(%)</t>
        </is>
      </c>
      <c r="D36" s="1" t="inlineStr">
        <is>
          <t>実績時間(h)</t>
        </is>
      </c>
      <c r="E36" s="1" t="inlineStr"/>
      <c r="F36" s="1" t="inlineStr"/>
    </row>
    <row r="37" ht="22" customHeight="1">
      <c r="A37" s="19" t="inlineStr">
        <is>
          <t>未着手</t>
        </is>
      </c>
      <c r="B37" s="24">
        <f>COUNTIFS(入力する!$G$2:$G$201,$A37,入力する!$D$2:$D$201,"&gt;="&amp;$B$5,入力する!$D$2:$D$201,"&lt;="&amp;$B$5+6)</f>
        <v/>
      </c>
      <c r="C37" s="25">
        <f>IFERROR(ROUND($B37/SUM($B$37:$B$43)*100,1),0)</f>
        <v/>
      </c>
      <c r="D37" s="25">
        <f>SUMIFS(入力する!$F$2:$F$201,入力する!$G$2:$G$201,$A37,入力する!$D$2:$D$201,"&gt;="&amp;$B$5,入力する!$D$2:$D$201,"&lt;="&amp;$B$5+6)</f>
        <v/>
      </c>
      <c r="E37" s="17" t="n"/>
      <c r="F37" s="17" t="n"/>
    </row>
    <row r="38" ht="22" customHeight="1">
      <c r="A38" s="26" t="inlineStr">
        <is>
          <t>着手中</t>
        </is>
      </c>
      <c r="B38" s="27">
        <f>COUNTIFS(入力する!$G$2:$G$201,$A38,入力する!$D$2:$D$201,"&gt;="&amp;$B$5,入力する!$D$2:$D$201,"&lt;="&amp;$B$5+6)</f>
        <v/>
      </c>
      <c r="C38" s="28">
        <f>IFERROR(ROUND($B38/SUM($B$37:$B$43)*100,1),0)</f>
        <v/>
      </c>
      <c r="D38" s="28">
        <f>SUMIFS(入力する!$F$2:$F$201,入力する!$G$2:$G$201,$A38,入力する!$D$2:$D$201,"&gt;="&amp;$B$5,入力する!$D$2:$D$201,"&lt;="&amp;$B$5+6)</f>
        <v/>
      </c>
      <c r="E38" s="17" t="n"/>
      <c r="F38" s="17" t="n"/>
    </row>
    <row r="39" ht="22" customHeight="1">
      <c r="A39" s="19" t="inlineStr">
        <is>
          <t>半分まで</t>
        </is>
      </c>
      <c r="B39" s="24">
        <f>COUNTIFS(入力する!$G$2:$G$201,$A39,入力する!$D$2:$D$201,"&gt;="&amp;$B$5,入力する!$D$2:$D$201,"&lt;="&amp;$B$5+6)</f>
        <v/>
      </c>
      <c r="C39" s="25">
        <f>IFERROR(ROUND($B39/SUM($B$37:$B$43)*100,1),0)</f>
        <v/>
      </c>
      <c r="D39" s="25">
        <f>SUMIFS(入力する!$F$2:$F$201,入力する!$G$2:$G$201,$A39,入力する!$D$2:$D$201,"&gt;="&amp;$B$5,入力する!$D$2:$D$201,"&lt;="&amp;$B$5+6)</f>
        <v/>
      </c>
      <c r="E39" s="17" t="n"/>
      <c r="F39" s="17" t="n"/>
    </row>
    <row r="40" ht="22" customHeight="1">
      <c r="A40" s="26" t="inlineStr">
        <is>
          <t>あと少し</t>
        </is>
      </c>
      <c r="B40" s="27">
        <f>COUNTIFS(入力する!$G$2:$G$201,$A40,入力する!$D$2:$D$201,"&gt;="&amp;$B$5,入力する!$D$2:$D$201,"&lt;="&amp;$B$5+6)</f>
        <v/>
      </c>
      <c r="C40" s="28">
        <f>IFERROR(ROUND($B40/SUM($B$37:$B$43)*100,1),0)</f>
        <v/>
      </c>
      <c r="D40" s="28">
        <f>SUMIFS(入力する!$F$2:$F$201,入力する!$G$2:$G$201,$A40,入力する!$D$2:$D$201,"&gt;="&amp;$B$5,入力する!$D$2:$D$201,"&lt;="&amp;$B$5+6)</f>
        <v/>
      </c>
      <c r="E40" s="17" t="n"/>
      <c r="F40" s="17" t="n"/>
    </row>
    <row r="41" ht="22" customHeight="1">
      <c r="A41" s="19" t="inlineStr">
        <is>
          <t>完了</t>
        </is>
      </c>
      <c r="B41" s="24">
        <f>COUNTIFS(入力する!$G$2:$G$201,$A41,入力する!$D$2:$D$201,"&gt;="&amp;$B$5,入力する!$D$2:$D$201,"&lt;="&amp;$B$5+6)</f>
        <v/>
      </c>
      <c r="C41" s="25">
        <f>IFERROR(ROUND($B41/SUM($B$37:$B$43)*100,1),0)</f>
        <v/>
      </c>
      <c r="D41" s="25">
        <f>SUMIFS(入力する!$F$2:$F$201,入力する!$G$2:$G$201,$A41,入力する!$D$2:$D$201,"&gt;="&amp;$B$5,入力する!$D$2:$D$201,"&lt;="&amp;$B$5+6)</f>
        <v/>
      </c>
      <c r="E41" s="17" t="n"/>
      <c r="F41" s="17" t="n"/>
    </row>
    <row r="42" ht="22" customHeight="1">
      <c r="A42" s="26" t="inlineStr">
        <is>
          <t>持ち越し</t>
        </is>
      </c>
      <c r="B42" s="27">
        <f>COUNTIFS(入力する!$G$2:$G$201,$A42,入力する!$D$2:$D$201,"&gt;="&amp;$B$5,入力する!$D$2:$D$201,"&lt;="&amp;$B$5+6)</f>
        <v/>
      </c>
      <c r="C42" s="28">
        <f>IFERROR(ROUND($B42/SUM($B$37:$B$43)*100,1),0)</f>
        <v/>
      </c>
      <c r="D42" s="28">
        <f>SUMIFS(入力する!$F$2:$F$201,入力する!$G$2:$G$201,$A42,入力する!$D$2:$D$201,"&gt;="&amp;$B$5,入力する!$D$2:$D$201,"&lt;="&amp;$B$5+6)</f>
        <v/>
      </c>
      <c r="E42" s="17" t="n"/>
      <c r="F42" s="17" t="n"/>
    </row>
    <row r="43" ht="22" customHeight="1">
      <c r="A43" s="19" t="inlineStr">
        <is>
          <t>中止</t>
        </is>
      </c>
      <c r="B43" s="24">
        <f>COUNTIFS(入力する!$G$2:$G$201,$A43,入力する!$D$2:$D$201,"&gt;="&amp;$B$5,入力する!$D$2:$D$201,"&lt;="&amp;$B$5+6)</f>
        <v/>
      </c>
      <c r="C43" s="25">
        <f>IFERROR(ROUND($B43/SUM($B$37:$B$43)*100,1),0)</f>
        <v/>
      </c>
      <c r="D43" s="25">
        <f>SUMIFS(入力する!$F$2:$F$201,入力する!$G$2:$G$201,$A43,入力する!$D$2:$D$201,"&gt;="&amp;$B$5,入力する!$D$2:$D$201,"&lt;="&amp;$B$5+6)</f>
        <v/>
      </c>
      <c r="E43" s="17" t="n"/>
      <c r="F43" s="17" t="n"/>
    </row>
    <row r="44" ht="22" customHeight="1">
      <c r="A44" s="17" t="n"/>
      <c r="B44" s="17" t="n"/>
      <c r="C44" s="17" t="n"/>
      <c r="D44" s="17" t="n"/>
      <c r="E44" s="17" t="n"/>
      <c r="F44" s="17" t="n"/>
    </row>
    <row r="45" ht="26" customHeight="1">
      <c r="A45" s="18" t="inlineStr">
        <is>
          <t>優先度別の進み方（今週）</t>
        </is>
      </c>
    </row>
    <row r="46" ht="26" customHeight="1">
      <c r="A46" s="1" t="inlineStr">
        <is>
          <t>優先度</t>
        </is>
      </c>
      <c r="B46" s="1" t="inlineStr">
        <is>
          <t>件数</t>
        </is>
      </c>
      <c r="C46" s="1" t="inlineStr">
        <is>
          <t>完了件数</t>
        </is>
      </c>
      <c r="D46" s="1" t="inlineStr">
        <is>
          <t>完了率(%)</t>
        </is>
      </c>
      <c r="E46" s="1" t="inlineStr">
        <is>
          <t>平均進捗率(%)</t>
        </is>
      </c>
      <c r="F46" s="1" t="inlineStr">
        <is>
          <t>実績時間(h)</t>
        </is>
      </c>
    </row>
    <row r="47" ht="22" customHeight="1">
      <c r="A47" s="19" t="inlineStr">
        <is>
          <t>高</t>
        </is>
      </c>
      <c r="B47" s="24">
        <f>COUNTIFS(入力する!$C$2:$C$201,$A47,入力する!$D$2:$D$201,"&gt;="&amp;$B$5,入力する!$D$2:$D$201,"&lt;="&amp;$B$5+6)</f>
        <v/>
      </c>
      <c r="C47" s="24">
        <f>COUNTIFS(入力する!$C$2:$C$201,$A47,入力する!$G$2:$G$201,"完了",入力する!$D$2:$D$201,"&gt;="&amp;$B$5,入力する!$D$2:$D$201,"&lt;="&amp;$B$5+6)</f>
        <v/>
      </c>
      <c r="D47" s="25">
        <f>IFERROR(ROUND($C47/$B47*100,1),0)</f>
        <v/>
      </c>
      <c r="E47" s="25">
        <f>IFERROR(ROUND(AVERAGEIFS(入力する!$H$2:$H$201,入力する!$C$2:$C$201,$A47,入力する!$D$2:$D$201,"&gt;="&amp;$B$5,入力する!$D$2:$D$201,"&lt;="&amp;$B$5+6),1),0)</f>
        <v/>
      </c>
      <c r="F47" s="25">
        <f>SUMIFS(入力する!$F$2:$F$201,入力する!$C$2:$C$201,$A47,入力する!$D$2:$D$201,"&gt;="&amp;$B$5,入力する!$D$2:$D$201,"&lt;="&amp;$B$5+6)</f>
        <v/>
      </c>
    </row>
    <row r="48" ht="22" customHeight="1">
      <c r="A48" s="26" t="inlineStr">
        <is>
          <t>中</t>
        </is>
      </c>
      <c r="B48" s="27">
        <f>COUNTIFS(入力する!$C$2:$C$201,$A48,入力する!$D$2:$D$201,"&gt;="&amp;$B$5,入力する!$D$2:$D$201,"&lt;="&amp;$B$5+6)</f>
        <v/>
      </c>
      <c r="C48" s="27">
        <f>COUNTIFS(入力する!$C$2:$C$201,$A48,入力する!$G$2:$G$201,"完了",入力する!$D$2:$D$201,"&gt;="&amp;$B$5,入力する!$D$2:$D$201,"&lt;="&amp;$B$5+6)</f>
        <v/>
      </c>
      <c r="D48" s="28">
        <f>IFERROR(ROUND($C48/$B48*100,1),0)</f>
        <v/>
      </c>
      <c r="E48" s="28">
        <f>IFERROR(ROUND(AVERAGEIFS(入力する!$H$2:$H$201,入力する!$C$2:$C$201,$A48,入力する!$D$2:$D$201,"&gt;="&amp;$B$5,入力する!$D$2:$D$201,"&lt;="&amp;$B$5+6),1),0)</f>
        <v/>
      </c>
      <c r="F48" s="28">
        <f>SUMIFS(入力する!$F$2:$F$201,入力する!$C$2:$C$201,$A48,入力する!$D$2:$D$201,"&gt;="&amp;$B$5,入力する!$D$2:$D$201,"&lt;="&amp;$B$5+6)</f>
        <v/>
      </c>
    </row>
    <row r="49" ht="22" customHeight="1">
      <c r="A49" s="19" t="inlineStr">
        <is>
          <t>低</t>
        </is>
      </c>
      <c r="B49" s="24">
        <f>COUNTIFS(入力する!$C$2:$C$201,$A49,入力する!$D$2:$D$201,"&gt;="&amp;$B$5,入力する!$D$2:$D$201,"&lt;="&amp;$B$5+6)</f>
        <v/>
      </c>
      <c r="C49" s="24">
        <f>COUNTIFS(入力する!$C$2:$C$201,$A49,入力する!$G$2:$G$201,"完了",入力する!$D$2:$D$201,"&gt;="&amp;$B$5,入力する!$D$2:$D$201,"&lt;="&amp;$B$5+6)</f>
        <v/>
      </c>
      <c r="D49" s="25">
        <f>IFERROR(ROUND($C49/$B49*100,1),0)</f>
        <v/>
      </c>
      <c r="E49" s="25">
        <f>IFERROR(ROUND(AVERAGEIFS(入力する!$H$2:$H$201,入力する!$C$2:$C$201,$A49,入力する!$D$2:$D$201,"&gt;="&amp;$B$5,入力する!$D$2:$D$201,"&lt;="&amp;$B$5+6),1),0)</f>
        <v/>
      </c>
      <c r="F49" s="25">
        <f>SUMIFS(入力する!$F$2:$F$201,入力する!$C$2:$C$201,$A49,入力する!$D$2:$D$201,"&gt;="&amp;$B$5,入力する!$D$2:$D$201,"&lt;="&amp;$B$5+6)</f>
        <v/>
      </c>
    </row>
    <row r="50" ht="22" customHeight="1">
      <c r="A50" s="17" t="n"/>
      <c r="B50" s="17" t="n"/>
      <c r="C50" s="17" t="n"/>
      <c r="D50" s="17" t="n"/>
      <c r="E50" s="17" t="n"/>
      <c r="F50" s="17" t="n"/>
    </row>
    <row r="51" ht="26" customHeight="1">
      <c r="A51" s="18" t="inlineStr">
        <is>
          <t>週別の推移（直近8週）</t>
        </is>
      </c>
    </row>
    <row r="52" ht="26" customHeight="1">
      <c r="A52" s="1" t="inlineStr">
        <is>
          <t>週（月曜日）</t>
        </is>
      </c>
      <c r="B52" s="1" t="inlineStr">
        <is>
          <t>タスク件数</t>
        </is>
      </c>
      <c r="C52" s="1" t="inlineStr">
        <is>
          <t>完了件数</t>
        </is>
      </c>
      <c r="D52" s="1" t="inlineStr">
        <is>
          <t>完了率(%)</t>
        </is>
      </c>
      <c r="E52" s="1" t="inlineStr">
        <is>
          <t>見積時間(h)</t>
        </is>
      </c>
      <c r="F52" s="1" t="inlineStr">
        <is>
          <t>実績時間(h)</t>
        </is>
      </c>
    </row>
    <row r="53" ht="22" customHeight="1">
      <c r="A53" s="29">
        <f>$B$5-49</f>
        <v/>
      </c>
      <c r="B53" s="24">
        <f>COUNTIFS(入力する!$D$2:$D$201,"&gt;="&amp;$A53,入力する!$D$2:$D$201,"&lt;="&amp;$A53+6)</f>
        <v/>
      </c>
      <c r="C53" s="24">
        <f>COUNTIFS(入力する!$G$2:$G$201,"完了",入力する!$D$2:$D$201,"&gt;="&amp;$A53,入力する!$D$2:$D$201,"&lt;="&amp;$A53+6)</f>
        <v/>
      </c>
      <c r="D53" s="25">
        <f>IFERROR(ROUND($C53/$B53*100,1),0)</f>
        <v/>
      </c>
      <c r="E53" s="25">
        <f>SUMIFS(入力する!$E$2:$E$201,入力する!$D$2:$D$201,"&gt;="&amp;$A53,入力する!$D$2:$D$201,"&lt;="&amp;$A53+6)</f>
        <v/>
      </c>
      <c r="F53" s="25">
        <f>SUMIFS(入力する!$F$2:$F$201,入力する!$D$2:$D$201,"&gt;="&amp;$A53,入力する!$D$2:$D$201,"&lt;="&amp;$A53+6)</f>
        <v/>
      </c>
    </row>
    <row r="54" ht="22" customHeight="1">
      <c r="A54" s="30">
        <f>$B$5-42</f>
        <v/>
      </c>
      <c r="B54" s="27">
        <f>COUNTIFS(入力する!$D$2:$D$201,"&gt;="&amp;$A54,入力する!$D$2:$D$201,"&lt;="&amp;$A54+6)</f>
        <v/>
      </c>
      <c r="C54" s="27">
        <f>COUNTIFS(入力する!$G$2:$G$201,"完了",入力する!$D$2:$D$201,"&gt;="&amp;$A54,入力する!$D$2:$D$201,"&lt;="&amp;$A54+6)</f>
        <v/>
      </c>
      <c r="D54" s="28">
        <f>IFERROR(ROUND($C54/$B54*100,1),0)</f>
        <v/>
      </c>
      <c r="E54" s="28">
        <f>SUMIFS(入力する!$E$2:$E$201,入力する!$D$2:$D$201,"&gt;="&amp;$A54,入力する!$D$2:$D$201,"&lt;="&amp;$A54+6)</f>
        <v/>
      </c>
      <c r="F54" s="28">
        <f>SUMIFS(入力する!$F$2:$F$201,入力する!$D$2:$D$201,"&gt;="&amp;$A54,入力する!$D$2:$D$201,"&lt;="&amp;$A54+6)</f>
        <v/>
      </c>
    </row>
    <row r="55" ht="22" customHeight="1">
      <c r="A55" s="29">
        <f>$B$5-35</f>
        <v/>
      </c>
      <c r="B55" s="24">
        <f>COUNTIFS(入力する!$D$2:$D$201,"&gt;="&amp;$A55,入力する!$D$2:$D$201,"&lt;="&amp;$A55+6)</f>
        <v/>
      </c>
      <c r="C55" s="24">
        <f>COUNTIFS(入力する!$G$2:$G$201,"完了",入力する!$D$2:$D$201,"&gt;="&amp;$A55,入力する!$D$2:$D$201,"&lt;="&amp;$A55+6)</f>
        <v/>
      </c>
      <c r="D55" s="25">
        <f>IFERROR(ROUND($C55/$B55*100,1),0)</f>
        <v/>
      </c>
      <c r="E55" s="25">
        <f>SUMIFS(入力する!$E$2:$E$201,入力する!$D$2:$D$201,"&gt;="&amp;$A55,入力する!$D$2:$D$201,"&lt;="&amp;$A55+6)</f>
        <v/>
      </c>
      <c r="F55" s="25">
        <f>SUMIFS(入力する!$F$2:$F$201,入力する!$D$2:$D$201,"&gt;="&amp;$A55,入力する!$D$2:$D$201,"&lt;="&amp;$A55+6)</f>
        <v/>
      </c>
    </row>
    <row r="56" ht="22" customHeight="1">
      <c r="A56" s="30">
        <f>$B$5-28</f>
        <v/>
      </c>
      <c r="B56" s="27">
        <f>COUNTIFS(入力する!$D$2:$D$201,"&gt;="&amp;$A56,入力する!$D$2:$D$201,"&lt;="&amp;$A56+6)</f>
        <v/>
      </c>
      <c r="C56" s="27">
        <f>COUNTIFS(入力する!$G$2:$G$201,"完了",入力する!$D$2:$D$201,"&gt;="&amp;$A56,入力する!$D$2:$D$201,"&lt;="&amp;$A56+6)</f>
        <v/>
      </c>
      <c r="D56" s="28">
        <f>IFERROR(ROUND($C56/$B56*100,1),0)</f>
        <v/>
      </c>
      <c r="E56" s="28">
        <f>SUMIFS(入力する!$E$2:$E$201,入力する!$D$2:$D$201,"&gt;="&amp;$A56,入力する!$D$2:$D$201,"&lt;="&amp;$A56+6)</f>
        <v/>
      </c>
      <c r="F56" s="28">
        <f>SUMIFS(入力する!$F$2:$F$201,入力する!$D$2:$D$201,"&gt;="&amp;$A56,入力する!$D$2:$D$201,"&lt;="&amp;$A56+6)</f>
        <v/>
      </c>
    </row>
    <row r="57" ht="22" customHeight="1">
      <c r="A57" s="29">
        <f>$B$5-21</f>
        <v/>
      </c>
      <c r="B57" s="24">
        <f>COUNTIFS(入力する!$D$2:$D$201,"&gt;="&amp;$A57,入力する!$D$2:$D$201,"&lt;="&amp;$A57+6)</f>
        <v/>
      </c>
      <c r="C57" s="24">
        <f>COUNTIFS(入力する!$G$2:$G$201,"完了",入力する!$D$2:$D$201,"&gt;="&amp;$A57,入力する!$D$2:$D$201,"&lt;="&amp;$A57+6)</f>
        <v/>
      </c>
      <c r="D57" s="25">
        <f>IFERROR(ROUND($C57/$B57*100,1),0)</f>
        <v/>
      </c>
      <c r="E57" s="25">
        <f>SUMIFS(入力する!$E$2:$E$201,入力する!$D$2:$D$201,"&gt;="&amp;$A57,入力する!$D$2:$D$201,"&lt;="&amp;$A57+6)</f>
        <v/>
      </c>
      <c r="F57" s="25">
        <f>SUMIFS(入力する!$F$2:$F$201,入力する!$D$2:$D$201,"&gt;="&amp;$A57,入力する!$D$2:$D$201,"&lt;="&amp;$A57+6)</f>
        <v/>
      </c>
    </row>
    <row r="58" ht="22" customHeight="1">
      <c r="A58" s="30">
        <f>$B$5-14</f>
        <v/>
      </c>
      <c r="B58" s="27">
        <f>COUNTIFS(入力する!$D$2:$D$201,"&gt;="&amp;$A58,入力する!$D$2:$D$201,"&lt;="&amp;$A58+6)</f>
        <v/>
      </c>
      <c r="C58" s="27">
        <f>COUNTIFS(入力する!$G$2:$G$201,"完了",入力する!$D$2:$D$201,"&gt;="&amp;$A58,入力する!$D$2:$D$201,"&lt;="&amp;$A58+6)</f>
        <v/>
      </c>
      <c r="D58" s="28">
        <f>IFERROR(ROUND($C58/$B58*100,1),0)</f>
        <v/>
      </c>
      <c r="E58" s="28">
        <f>SUMIFS(入力する!$E$2:$E$201,入力する!$D$2:$D$201,"&gt;="&amp;$A58,入力する!$D$2:$D$201,"&lt;="&amp;$A58+6)</f>
        <v/>
      </c>
      <c r="F58" s="28">
        <f>SUMIFS(入力する!$F$2:$F$201,入力する!$D$2:$D$201,"&gt;="&amp;$A58,入力する!$D$2:$D$201,"&lt;="&amp;$A58+6)</f>
        <v/>
      </c>
    </row>
    <row r="59" ht="22" customHeight="1">
      <c r="A59" s="29">
        <f>$B$5-7</f>
        <v/>
      </c>
      <c r="B59" s="24">
        <f>COUNTIFS(入力する!$D$2:$D$201,"&gt;="&amp;$A59,入力する!$D$2:$D$201,"&lt;="&amp;$A59+6)</f>
        <v/>
      </c>
      <c r="C59" s="24">
        <f>COUNTIFS(入力する!$G$2:$G$201,"完了",入力する!$D$2:$D$201,"&gt;="&amp;$A59,入力する!$D$2:$D$201,"&lt;="&amp;$A59+6)</f>
        <v/>
      </c>
      <c r="D59" s="25">
        <f>IFERROR(ROUND($C59/$B59*100,1),0)</f>
        <v/>
      </c>
      <c r="E59" s="25">
        <f>SUMIFS(入力する!$E$2:$E$201,入力する!$D$2:$D$201,"&gt;="&amp;$A59,入力する!$D$2:$D$201,"&lt;="&amp;$A59+6)</f>
        <v/>
      </c>
      <c r="F59" s="25">
        <f>SUMIFS(入力する!$F$2:$F$201,入力する!$D$2:$D$201,"&gt;="&amp;$A59,入力する!$D$2:$D$201,"&lt;="&amp;$A59+6)</f>
        <v/>
      </c>
    </row>
    <row r="60" ht="22" customHeight="1">
      <c r="A60" s="30">
        <f>$B$5-0</f>
        <v/>
      </c>
      <c r="B60" s="27">
        <f>COUNTIFS(入力する!$D$2:$D$201,"&gt;="&amp;$A60,入力する!$D$2:$D$201,"&lt;="&amp;$A60+6)</f>
        <v/>
      </c>
      <c r="C60" s="27">
        <f>COUNTIFS(入力する!$G$2:$G$201,"完了",入力する!$D$2:$D$201,"&gt;="&amp;$A60,入力する!$D$2:$D$201,"&lt;="&amp;$A60+6)</f>
        <v/>
      </c>
      <c r="D60" s="28">
        <f>IFERROR(ROUND($C60/$B60*100,1),0)</f>
        <v/>
      </c>
      <c r="E60" s="28">
        <f>SUMIFS(入力する!$E$2:$E$201,入力する!$D$2:$D$201,"&gt;="&amp;$A60,入力する!$D$2:$D$201,"&lt;="&amp;$A60+6)</f>
        <v/>
      </c>
      <c r="F60" s="28">
        <f>SUMIFS(入力する!$F$2:$F$201,入力する!$D$2:$D$201,"&gt;="&amp;$A60,入力する!$D$2:$D$201,"&lt;="&amp;$A60+6)</f>
        <v/>
      </c>
    </row>
    <row r="61" ht="22" customHeight="1">
      <c r="A61" s="17" t="n"/>
      <c r="B61" s="17" t="n"/>
      <c r="C61" s="17" t="n"/>
      <c r="D61" s="17" t="n"/>
      <c r="E61" s="17" t="n"/>
      <c r="F61" s="17" t="n"/>
    </row>
    <row r="62" ht="26" customHeight="1">
      <c r="A62" s="18" t="inlineStr">
        <is>
          <t>今週の振り返り（うすい黄色のセルに書きます）</t>
        </is>
      </c>
    </row>
    <row r="63" ht="44" customHeight="1">
      <c r="A63" s="31" t="inlineStr">
        <is>
          <t>うまくいったこと</t>
        </is>
      </c>
      <c r="B63" s="44" t="n"/>
      <c r="C63" s="33" t="n"/>
      <c r="D63" s="33" t="n"/>
      <c r="E63" s="33" t="n"/>
      <c r="F63" s="34" t="n"/>
    </row>
    <row r="64" ht="44" customHeight="1">
      <c r="A64" s="31" t="inlineStr">
        <is>
          <t>つまずいたこと・時間がかかったこと</t>
        </is>
      </c>
      <c r="B64" s="44" t="n"/>
      <c r="C64" s="33" t="n"/>
      <c r="D64" s="33" t="n"/>
      <c r="E64" s="33" t="n"/>
      <c r="F64" s="34" t="n"/>
    </row>
    <row r="65" ht="44" customHeight="1">
      <c r="A65" s="31" t="inlineStr">
        <is>
          <t>来週いちばん先に進めること</t>
        </is>
      </c>
      <c r="B65" s="44" t="n"/>
      <c r="C65" s="33" t="n"/>
      <c r="D65" s="33" t="n"/>
      <c r="E65" s="33" t="n"/>
      <c r="F65" s="34" t="n"/>
    </row>
    <row r="66" ht="22" customHeight="1">
      <c r="A66" s="19" t="inlineStr">
        <is>
          <t>今週の手ごたえ（5:よい〜1:わるい）</t>
        </is>
      </c>
      <c r="B66" s="45" t="n">
        <v>3</v>
      </c>
      <c r="C66" s="16" t="inlineStr">
        <is>
          <t>毎週つけると、あとで波が分かります</t>
        </is>
      </c>
      <c r="D66" s="17" t="n"/>
      <c r="E66" s="17" t="n"/>
      <c r="F66" s="17" t="n"/>
    </row>
    <row r="67" ht="22" customHeight="1">
      <c r="A67" s="17" t="n"/>
      <c r="B67" s="17" t="n"/>
      <c r="C67" s="17" t="n"/>
      <c r="D67" s="17" t="n"/>
      <c r="E67" s="17" t="n"/>
      <c r="F67" s="17" t="n"/>
    </row>
    <row r="68" ht="22" customHeight="1">
      <c r="A68" s="36" t="inlineStr">
        <is>
          <t>このテンプレートは自由に使ってかまいません。改変・再配布も可です。</t>
        </is>
      </c>
    </row>
    <row r="69" ht="22" customHeight="1">
      <c r="A69" s="36" t="inlineStr">
        <is>
          <t>配布元: 副業ポートフォリオ https://satoru-log.jp</t>
        </is>
      </c>
    </row>
    <row r="70" ht="22" customHeight="1">
      <c r="A70" s="17" t="n"/>
      <c r="B70" s="17" t="n"/>
      <c r="C70" s="17" t="n"/>
      <c r="D70" s="17" t="n"/>
      <c r="E70" s="17" t="n"/>
      <c r="F70" s="17" t="n"/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mergeCells count="14">
    <mergeCell ref="B65:F65"/>
    <mergeCell ref="A2:F2"/>
    <mergeCell ref="A51:F51"/>
    <mergeCell ref="A68:F68"/>
    <mergeCell ref="B64:F64"/>
    <mergeCell ref="A1:F1"/>
    <mergeCell ref="A45:F45"/>
    <mergeCell ref="A9:F9"/>
    <mergeCell ref="B63:F63"/>
    <mergeCell ref="A35:F35"/>
    <mergeCell ref="A4:F4"/>
    <mergeCell ref="A62:F62"/>
    <mergeCell ref="A26:F26"/>
    <mergeCell ref="A69:F69"/>
  </mergeCells>
  <dataValidations count="1">
    <dataValidation sqref="B66" showDropDown="0" showInputMessage="0" showErrorMessage="0" allowBlank="1" type="list">
      <formula1>"5,4,3,2,1"</formula1>
    </dataValidation>
  </dataValidations>
  <printOptions horizontalCentered="1"/>
  <pageMargins left="0.75" right="0.75" top="1" bottom="1" header="0.5" footer="0.5"/>
  <pageSetup paperSize="9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A6A6A6"/>
    <outlinePr summaryBelow="1" summaryRight="1"/>
    <pageSetUpPr fitToPage="1"/>
  </sheetPr>
  <dimension ref="A1:B27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104" customWidth="1" min="2" max="2"/>
  </cols>
  <sheetData>
    <row r="1" ht="34" customHeight="1">
      <c r="A1" s="15" t="inlineStr">
        <is>
          <t>週間タスク＆振り返りシート ─ 使い方と注意</t>
        </is>
      </c>
    </row>
    <row r="2" ht="44" customHeight="1">
      <c r="A2" s="37" t="n"/>
      <c r="B2" s="38" t="inlineStr">
        <is>
          <t>1週間のタスクを1行ずつ入れると、進捗率・残り日数・完了率・見積と実績の差が自動で出ます。金曜に「集計を見る」を開けば、そのまま振り返りができます。</t>
        </is>
      </c>
    </row>
    <row r="3" ht="26" customHeight="1">
      <c r="A3" s="18" t="inlineStr">
        <is>
          <t>使い方（3ステップ）</t>
        </is>
      </c>
    </row>
    <row r="4" ht="44" customHeight="1">
      <c r="A4" s="37" t="n"/>
      <c r="B4" s="38" t="inlineStr">
        <is>
          <t>1. 「入力する」シートのA列にタスク名、B列で区分（仕事／副業／家事・家庭／学習／健康／その他）、C列で優先度（高・中・低）を選びます。</t>
        </is>
      </c>
    </row>
    <row r="5" ht="44" customHeight="1">
      <c r="A5" s="37" t="n"/>
      <c r="B5" s="38" t="inlineStr">
        <is>
          <t>2. D列に期限の日付（例: 2026/9/11）、E列に見積時間、G列で状態（未着手／着手中／半分まで／あと少し／完了／持ち越し／中止）を選びます。作業したらF列に実績時間を入れます。</t>
        </is>
      </c>
    </row>
    <row r="6" ht="44" customHeight="1">
      <c r="A6" s="37" t="n"/>
      <c r="B6" s="38" t="inlineStr">
        <is>
          <t>3. 「集計を見る」シートを開くと、今週の完了率・平均進捗率・グラフが自動で出ます。下の「今週の振り返り」に3行書けば、その週の記録が残ります。</t>
        </is>
      </c>
    </row>
    <row r="7" ht="26" customHeight="1">
      <c r="A7" s="18" t="inlineStr">
        <is>
          <t>自動で入る列（青みがかった見出しの5列）</t>
        </is>
      </c>
    </row>
    <row r="8" ht="44" customHeight="1">
      <c r="A8" s="37" t="n"/>
      <c r="B8" s="38" t="inlineStr">
        <is>
          <t>H列 進捗率(%) … 状態から自動で決まります（未着手0／着手中25／半分まで50／あと少し75／完了100／持ち越し0）。</t>
        </is>
      </c>
    </row>
    <row r="9" ht="22" customHeight="1">
      <c r="A9" s="37" t="n"/>
      <c r="B9" s="38" t="inlineStr">
        <is>
          <t>I列 残り日数 … 期限から今日を引いた日数です。マイナスなら期限を過ぎています。</t>
        </is>
      </c>
    </row>
    <row r="10" ht="44" customHeight="1">
      <c r="A10" s="37" t="n"/>
      <c r="B10" s="38" t="inlineStr">
        <is>
          <t>J列 判定 … 「完了」「期限切れ」「今日が期限」「期限が近い」「期限内」「中止」で出ます。期限切れの行は赤、今日が期限の行はオレンジに自動で色が付きます。</t>
        </is>
      </c>
    </row>
    <row r="11" ht="44" customHeight="1">
      <c r="A11" s="37" t="n"/>
      <c r="B11" s="38" t="inlineStr">
        <is>
          <t>K列 見積との差(h) … 実績時間から見積時間を引いた差です。プラスなら見積より時間がかかったタスクです。</t>
        </is>
      </c>
    </row>
    <row r="12" ht="44" customHeight="1">
      <c r="A12" s="37" t="n"/>
      <c r="B12" s="38" t="inlineStr">
        <is>
          <t>L列 週（月曜） … その期限が入る週の月曜日です。今日をふくむ週だけ青く色が付くので、今週のぶんがひと目で分かります。</t>
        </is>
      </c>
    </row>
    <row r="13" ht="26" customHeight="1">
      <c r="A13" s="18" t="inlineStr">
        <is>
          <t>集計シートの見どころ</t>
        </is>
      </c>
    </row>
    <row r="14" ht="44" customHeight="1">
      <c r="A14" s="37" t="n"/>
      <c r="B14" s="38" t="inlineStr">
        <is>
          <t>今週の完了率と目標との差、平均進捗率、見積と実績の差、作業時間のめやすとの差が並びます。持ち越し件数と期限切れ件数も出るので、翌週にまわった量が数で分かります。</t>
        </is>
      </c>
    </row>
    <row r="15" ht="44" customHeight="1">
      <c r="A15" s="37" t="n"/>
      <c r="B15" s="38" t="inlineStr">
        <is>
          <t>区分別の件数・構成比・順位・完了率、状態別の内訳、優先度別の完了率と平均進捗率が自動で出ます。優先度「高」の完了率が低いときは、順番の付け方を見直す合図です。</t>
        </is>
      </c>
    </row>
    <row r="16" ht="44" customHeight="1">
      <c r="A16" s="37" t="n"/>
      <c r="B16" s="38" t="inlineStr">
        <is>
          <t>直近8週の推移が折れ線で出ます。タスク件数と完了件数の開きが毎週広がっているなら、抱えている量そのものが多すぎるのかもしれません。</t>
        </is>
      </c>
    </row>
    <row r="17" ht="26" customHeight="1">
      <c r="A17" s="18" t="inlineStr">
        <is>
          <t>注意</t>
        </is>
      </c>
    </row>
    <row r="18" ht="44" customHeight="1">
      <c r="A18" s="37" t="n"/>
      <c r="B18" s="38" t="inlineStr">
        <is>
          <t>うすい黄色のセルだけ入力してください。青みがかった列には数式が入っているので、上書きすると自動計算が止まります。</t>
        </is>
      </c>
    </row>
    <row r="19" ht="44" customHeight="1">
      <c r="A19" s="37" t="n"/>
      <c r="B19" s="38" t="inlineStr">
        <is>
          <t>期限は「2026/9/11」のように日付として入力してください。文字として入れると、週別の集計や残り日数が出ません。</t>
        </is>
      </c>
    </row>
    <row r="20" ht="44" customHeight="1">
      <c r="A20" s="37" t="n"/>
      <c r="B20" s="38" t="inlineStr">
        <is>
          <t>集計は「集計を見る」シートのB5に入れた開始日から7日間を今週として数えます。前の週を見たいときは、B5をその週の月曜日に書き換えてください。</t>
        </is>
      </c>
    </row>
    <row r="21" ht="44" customHeight="1">
      <c r="A21" s="37" t="n"/>
      <c r="B21" s="38" t="inlineStr">
        <is>
          <t>行は200行まで用意しています。足りないときは201行目までの範囲をコピーして下に貼り付け、集計シート側の数式の範囲も同じだけ広げてください。</t>
        </is>
      </c>
    </row>
    <row r="22" ht="26" customHeight="1">
      <c r="A22" s="18" t="inlineStr">
        <is>
          <t>よくある質問</t>
        </is>
      </c>
    </row>
    <row r="23" ht="66" customHeight="1">
      <c r="A23" s="37" t="n"/>
      <c r="B23" s="38" t="inlineStr">
        <is>
          <t>Q. 終わらなかったタスクはどうする？ … A. 状態を「持ち越し」にして期限を来週の日付に書き換えると、来週のぶんとして数えられます。持ち越した回数を残したいときは、タスク名の後ろに「（2回目）」などと足しておくと分かりやすくなります。</t>
        </is>
      </c>
    </row>
    <row r="24" ht="44" customHeight="1">
      <c r="A24" s="37" t="n"/>
      <c r="B24" s="38" t="inlineStr">
        <is>
          <t>Q. 予定を立てず、やったことだけ記録してもいい？ … A. 使えます。見積時間を空けておくと「見積との差」だけが出なくなり、ほかの集計はそのまま働きます。</t>
        </is>
      </c>
    </row>
    <row r="25" ht="26" customHeight="1">
      <c r="A25" s="18" t="inlineStr">
        <is>
          <t>ライセンス</t>
        </is>
      </c>
    </row>
    <row r="26" ht="22" customHeight="1">
      <c r="A26" s="37" t="n"/>
      <c r="B26" s="38" t="inlineStr">
        <is>
          <t>このテンプレートは自由に使ってかまいません。改変・再配布も可です。</t>
        </is>
      </c>
    </row>
    <row r="27" ht="22" customHeight="1">
      <c r="A27" s="37" t="n"/>
      <c r="B27" s="38" t="inlineStr">
        <is>
          <t>配布元: 副業ポートフォリオ https://satoru-log.jp</t>
        </is>
      </c>
    </row>
  </sheetData>
  <mergeCells count="7">
    <mergeCell ref="A7:B7"/>
    <mergeCell ref="A25:B25"/>
    <mergeCell ref="A13:B13"/>
    <mergeCell ref="A1:B1"/>
    <mergeCell ref="A17:B17"/>
    <mergeCell ref="A3:B3"/>
    <mergeCell ref="A22:B22"/>
  </mergeCells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2026-09-09T20:53:44Z</dcterms:created>
  <dcterms:modified xmlns:dcterms="http://purl.org/dc/terms/" xmlns:xsi="http://www.w3.org/2001/XMLSchema-instance" xsi:type="dcterms:W3CDTF">2026-09-09T20:53:44Z</dcterms:modified>
</cp:coreProperties>
</file>