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'入力する'!$A$14:$J$34</definedName>
    <definedName name="_xlnm.Print_Titles" localSheetId="0">'入力する'!$1:$14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0.0%"/>
    <numFmt numFmtId="166" formatCode="#,##0;-#,##0;"/>
    <numFmt numFmtId="167" formatCode="0;-0;"/>
    <numFmt numFmtId="168" formatCode="0.0%;-0.0%;"/>
    <numFmt numFmtId="169" formatCode="#;#;;@"/>
    <numFmt numFmtId="170" formatCode="+0.0%;-0.0%;"/>
  </numFmts>
  <fonts count="7">
    <font>
      <name val="Calibri"/>
      <family val="2"/>
      <color theme="1"/>
      <sz val="11"/>
      <scheme val="minor"/>
    </font>
    <font>
      <name val="游ゴシック"/>
      <b val="1"/>
      <color rgb="00FFFFFF"/>
      <sz val="14"/>
    </font>
    <font>
      <name val="游ゴシック"/>
      <b val="1"/>
      <color rgb="00FFFFFF"/>
      <sz val="11"/>
    </font>
    <font>
      <name val="游ゴシック"/>
      <b val="1"/>
      <color rgb="00000000"/>
      <sz val="11"/>
    </font>
    <font>
      <name val="游ゴシック"/>
      <color rgb="00000000"/>
      <sz val="11"/>
    </font>
    <font>
      <name val="游ゴシック"/>
      <color rgb="00595959"/>
      <sz val="10"/>
    </font>
    <font>
      <name val="游ゴシック"/>
      <color theme="1"/>
      <sz val="11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7F8FA"/>
      </patternFill>
    </fill>
    <fill>
      <patternFill patternType="solid">
        <fgColor rgb="00FFF2CC"/>
      </patternFill>
    </fill>
    <fill>
      <patternFill patternType="solid">
        <fgColor rgb="00EFF3F9"/>
      </patternFill>
    </fill>
  </fills>
  <borders count="6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6" fillId="0" borderId="0" pivotButton="0" quotePrefix="0" xfId="0"/>
    <xf numFmtId="0" fontId="2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8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9" fontId="4" fillId="0" borderId="1" applyAlignment="1" pivotButton="0" quotePrefix="0" xfId="0">
      <alignment horizontal="left" vertical="center"/>
    </xf>
    <xf numFmtId="166" fontId="4" fillId="0" borderId="1" applyAlignment="1" pivotButton="0" quotePrefix="0" xfId="0">
      <alignment horizontal="right" vertical="center"/>
    </xf>
    <xf numFmtId="168" fontId="4" fillId="0" borderId="1" applyAlignment="1" pivotButton="0" quotePrefix="0" xfId="0">
      <alignment horizontal="right" vertical="center"/>
    </xf>
    <xf numFmtId="167" fontId="4" fillId="0" borderId="1" applyAlignment="1" pivotButton="0" quotePrefix="0" xfId="0">
      <alignment horizontal="center" vertical="center"/>
    </xf>
    <xf numFmtId="170" fontId="4" fillId="0" borderId="1" applyAlignment="1" pivotButton="0" quotePrefix="0" xfId="0">
      <alignment horizontal="right" vertical="center"/>
    </xf>
    <xf numFmtId="169" fontId="4" fillId="3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right" vertical="center"/>
    </xf>
    <xf numFmtId="168" fontId="4" fillId="3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center" vertical="center"/>
    </xf>
    <xf numFmtId="170" fontId="4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applyProtection="1" pivotButton="0" quotePrefix="0" xfId="0">
      <alignment horizontal="right" vertical="center"/>
      <protection locked="0" hidden="0"/>
    </xf>
    <xf numFmtId="1" fontId="4" fillId="4" borderId="1" applyAlignment="1" applyProtection="1" pivotButton="0" quotePrefix="0" xfId="0">
      <alignment horizontal="right" vertical="center"/>
      <protection locked="0" hidden="0"/>
    </xf>
    <xf numFmtId="0" fontId="4" fillId="4" borderId="1" applyAlignment="1" applyProtection="1" pivotButton="0" quotePrefix="0" xfId="0">
      <alignment horizontal="left" vertical="center"/>
      <protection locked="0" hidden="0"/>
    </xf>
    <xf numFmtId="166" fontId="4" fillId="4" borderId="1" applyAlignment="1" applyProtection="1" pivotButton="0" quotePrefix="0" xfId="0">
      <alignment horizontal="right"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167" fontId="4" fillId="4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費目別 経費にする額（年間）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'集計を見る'!C17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'集計を見る'!$A$18:$A$29</f>
            </numRef>
          </cat>
          <val>
            <numRef>
              <f>'集計を見る'!$C$18:$C$29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金額（円）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経費にする額の内訳</a:t>
            </a:r>
          </a:p>
        </rich>
      </tx>
    </title>
    <plotArea>
      <pieChart>
        <varyColors val="1"/>
        <ser>
          <idx val="0"/>
          <order val="0"/>
          <tx>
            <strRef>
              <f>'集計を見る'!C17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'集計を見る'!$A$18:$A$29</f>
            </numRef>
          </cat>
          <val>
            <numRef>
              <f>'集計を見る'!$C$18:$C$29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39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59</row>
      <rowOff>0</rowOff>
    </from>
    <ext cx="64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K34"/>
  <sheetViews>
    <sheetView showGridLines="0" tabSelected="1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4" customWidth="1" min="3" max="3"/>
    <col width="16" customWidth="1" min="4" max="4"/>
    <col width="12" customWidth="1" min="5" max="5"/>
    <col width="16" customWidth="1" min="6" max="6"/>
    <col width="16" customWidth="1" min="7" max="7"/>
    <col width="3" customWidth="1" min="8" max="8"/>
    <col width="3" customWidth="1" min="9" max="9"/>
    <col width="18" customWidth="1" min="10" max="10"/>
    <col width="12" customWidth="1" min="11" max="11"/>
  </cols>
  <sheetData>
    <row r="1" ht="26" customHeight="1">
      <c r="A1" s="1" t="inlineStr">
        <is>
          <t>家事按分の計算シート（入力する）</t>
        </is>
      </c>
      <c r="B1" s="33" t="n"/>
      <c r="C1" s="33" t="n"/>
      <c r="D1" s="33" t="n"/>
      <c r="E1" s="33" t="n"/>
      <c r="F1" s="33" t="n"/>
      <c r="G1" s="34" t="n"/>
      <c r="H1" s="2" t="n"/>
      <c r="I1" s="2" t="n"/>
      <c r="J1" s="2" t="n"/>
      <c r="K1" s="2" t="n"/>
    </row>
    <row r="2" ht="8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26" customHeight="1">
      <c r="A3" s="3" t="inlineStr">
        <is>
          <t>① 基本情報 ― 按分率のもとになる数字</t>
        </is>
      </c>
      <c r="B3" s="33" t="n"/>
      <c r="C3" s="33" t="n"/>
      <c r="D3" s="33" t="n"/>
      <c r="E3" s="33" t="n"/>
      <c r="F3" s="33" t="n"/>
      <c r="G3" s="34" t="n"/>
      <c r="H3" s="2" t="n"/>
      <c r="I3" s="2" t="n"/>
      <c r="J3" s="4" t="inlineStr">
        <is>
          <t>按分方法の一覧</t>
        </is>
      </c>
      <c r="K3" s="2" t="n"/>
    </row>
    <row r="4" ht="22" customHeight="1">
      <c r="A4" s="5" t="inlineStr">
        <is>
          <t>住まいの総床面積（㎡）</t>
        </is>
      </c>
      <c r="B4" s="35" t="n">
        <v>60</v>
      </c>
      <c r="C4" s="7" t="inlineStr">
        <is>
          <t>自宅ぜんぶの床面積。賃貸契約書や間取り図の数字でOK。</t>
        </is>
      </c>
      <c r="D4" s="33" t="n"/>
      <c r="E4" s="33" t="n"/>
      <c r="F4" s="33" t="n"/>
      <c r="G4" s="34" t="n"/>
      <c r="H4" s="2" t="n"/>
      <c r="I4" s="2" t="n"/>
      <c r="J4" s="8" t="inlineStr">
        <is>
          <t>面積</t>
        </is>
      </c>
      <c r="K4" s="9" t="inlineStr">
        <is>
          <t>← プルダウンの元データ。消さないでください。</t>
        </is>
      </c>
    </row>
    <row r="5" ht="22" customHeight="1">
      <c r="A5" s="5" t="inlineStr">
        <is>
          <t>業務に使う面積（㎡）</t>
        </is>
      </c>
      <c r="B5" s="35" t="n">
        <v>12</v>
      </c>
      <c r="C5" s="7" t="inlineStr">
        <is>
          <t>仕事部屋・作業スペースの面積。共用部分は入れない。</t>
        </is>
      </c>
      <c r="D5" s="33" t="n"/>
      <c r="E5" s="33" t="n"/>
      <c r="F5" s="33" t="n"/>
      <c r="G5" s="34" t="n"/>
      <c r="H5" s="2" t="n"/>
      <c r="I5" s="2" t="n"/>
      <c r="J5" s="8" t="inlineStr">
        <is>
          <t>時間</t>
        </is>
      </c>
      <c r="K5" s="2" t="n"/>
    </row>
    <row r="6" ht="22" customHeight="1">
      <c r="A6" s="5" t="inlineStr">
        <is>
          <t>1週間の業務時間（時間）</t>
        </is>
      </c>
      <c r="B6" s="35" t="n">
        <v>40</v>
      </c>
      <c r="C6" s="7" t="inlineStr">
        <is>
          <t>1週間に実際に仕事をしている時間の合計。</t>
        </is>
      </c>
      <c r="D6" s="33" t="n"/>
      <c r="E6" s="33" t="n"/>
      <c r="F6" s="33" t="n"/>
      <c r="G6" s="34" t="n"/>
      <c r="H6" s="2" t="n"/>
      <c r="I6" s="2" t="n"/>
      <c r="J6" s="8" t="inlineStr">
        <is>
          <t>併用</t>
        </is>
      </c>
      <c r="K6" s="2" t="n"/>
    </row>
    <row r="7" ht="22" customHeight="1">
      <c r="A7" s="5" t="inlineStr">
        <is>
          <t>1週間の総時間（時間）</t>
        </is>
      </c>
      <c r="B7" s="10" t="n">
        <v>168</v>
      </c>
      <c r="C7" s="7" t="inlineStr">
        <is>
          <t>24時間×7日の固定値です。</t>
        </is>
      </c>
      <c r="D7" s="33" t="n"/>
      <c r="E7" s="33" t="n"/>
      <c r="F7" s="33" t="n"/>
      <c r="G7" s="34" t="n"/>
      <c r="H7" s="2" t="n"/>
      <c r="I7" s="2" t="n"/>
      <c r="J7" s="8" t="inlineStr">
        <is>
          <t>手入力</t>
        </is>
      </c>
      <c r="K7" s="2" t="n"/>
    </row>
    <row r="8" ht="22" customHeight="1">
      <c r="A8" s="5" t="inlineStr">
        <is>
          <t>面積按分率（自動）</t>
        </is>
      </c>
      <c r="B8" s="11">
        <f>IF(B4&gt;0,B5/B4,0)</f>
        <v/>
      </c>
      <c r="C8" s="7" t="inlineStr">
        <is>
          <t>業務面積 ÷ 総床面積。家賃や火災保険に使う率。</t>
        </is>
      </c>
      <c r="D8" s="33" t="n"/>
      <c r="E8" s="33" t="n"/>
      <c r="F8" s="33" t="n"/>
      <c r="G8" s="34" t="n"/>
      <c r="H8" s="2" t="n"/>
      <c r="I8" s="2" t="n"/>
      <c r="J8" s="2" t="n"/>
      <c r="K8" s="2" t="n"/>
    </row>
    <row r="9" ht="22" customHeight="1">
      <c r="A9" s="5" t="inlineStr">
        <is>
          <t>時間按分率（自動）</t>
        </is>
      </c>
      <c r="B9" s="11">
        <f>IF(B7&gt;0,B6/B7,0)</f>
        <v/>
      </c>
      <c r="C9" s="7" t="inlineStr">
        <is>
          <t>業務時間 ÷ 168時間。通信費や電気代に使う率。</t>
        </is>
      </c>
      <c r="D9" s="33" t="n"/>
      <c r="E9" s="33" t="n"/>
      <c r="F9" s="33" t="n"/>
      <c r="G9" s="34" t="n"/>
      <c r="H9" s="2" t="n"/>
      <c r="I9" s="2" t="n"/>
      <c r="J9" s="4" t="inlineStr">
        <is>
          <t>税率の候補（％）</t>
        </is>
      </c>
      <c r="K9" s="2" t="n"/>
    </row>
    <row r="10" ht="22" customHeight="1">
      <c r="A10" s="5" t="inlineStr">
        <is>
          <t>併用按分率（自動）</t>
        </is>
      </c>
      <c r="B10" s="11">
        <f>B8*B9</f>
        <v/>
      </c>
      <c r="C10" s="7" t="inlineStr">
        <is>
          <t>面積按分率 × 時間按分率。厳しめに見たいときに使う率。</t>
        </is>
      </c>
      <c r="D10" s="33" t="n"/>
      <c r="E10" s="33" t="n"/>
      <c r="F10" s="33" t="n"/>
      <c r="G10" s="34" t="n"/>
      <c r="H10" s="2" t="n"/>
      <c r="I10" s="2" t="n"/>
      <c r="J10" s="12" t="n">
        <v>10</v>
      </c>
      <c r="K10" s="2" t="n"/>
    </row>
    <row r="11" ht="22" customHeight="1">
      <c r="A11" s="5" t="inlineStr">
        <is>
          <t>想定税率（％）</t>
        </is>
      </c>
      <c r="B11" s="36" t="n">
        <v>20</v>
      </c>
      <c r="C11" s="7" t="inlineStr">
        <is>
          <t>所得税＋住民税のめやす。節税額の試算だけに使います。</t>
        </is>
      </c>
      <c r="D11" s="33" t="n"/>
      <c r="E11" s="33" t="n"/>
      <c r="F11" s="33" t="n"/>
      <c r="G11" s="34" t="n"/>
      <c r="H11" s="2" t="n"/>
      <c r="I11" s="2" t="n"/>
      <c r="J11" s="12" t="n">
        <v>15</v>
      </c>
      <c r="K11" s="2" t="n"/>
    </row>
    <row r="12" ht="8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12" t="n">
        <v>20</v>
      </c>
      <c r="K12" s="2" t="n"/>
    </row>
    <row r="13" ht="26" customHeight="1">
      <c r="A13" s="3" t="inlineStr">
        <is>
          <t>② 費目ごとの入力 ― 黄色いセルに入れる</t>
        </is>
      </c>
      <c r="B13" s="33" t="n"/>
      <c r="C13" s="33" t="n"/>
      <c r="D13" s="33" t="n"/>
      <c r="E13" s="33" t="n"/>
      <c r="F13" s="33" t="n"/>
      <c r="G13" s="34" t="n"/>
      <c r="H13" s="2" t="n"/>
      <c r="I13" s="2" t="n"/>
      <c r="J13" s="12" t="n">
        <v>30</v>
      </c>
      <c r="K13" s="2" t="n"/>
    </row>
    <row r="14" ht="26" customHeight="1">
      <c r="A14" s="4" t="inlineStr">
        <is>
          <t>費目</t>
        </is>
      </c>
      <c r="B14" s="4" t="inlineStr">
        <is>
          <t>年間の支払額</t>
        </is>
      </c>
      <c r="C14" s="4" t="inlineStr">
        <is>
          <t>按分方法</t>
        </is>
      </c>
      <c r="D14" s="4" t="inlineStr">
        <is>
          <t>手入力の率（％）</t>
        </is>
      </c>
      <c r="E14" s="4" t="inlineStr">
        <is>
          <t>適用する率</t>
        </is>
      </c>
      <c r="F14" s="4" t="inlineStr">
        <is>
          <t>経費にする額</t>
        </is>
      </c>
      <c r="G14" s="4" t="inlineStr">
        <is>
          <t>家事分</t>
        </is>
      </c>
      <c r="H14" s="2" t="n"/>
      <c r="I14" s="2" t="n"/>
      <c r="J14" s="12" t="n">
        <v>40</v>
      </c>
      <c r="K14" s="2" t="n"/>
    </row>
    <row r="15" ht="22" customHeight="1">
      <c r="A15" s="37" t="inlineStr">
        <is>
          <t>家賃</t>
        </is>
      </c>
      <c r="B15" s="38" t="n">
        <v>960000</v>
      </c>
      <c r="C15" s="39" t="inlineStr">
        <is>
          <t>面積</t>
        </is>
      </c>
      <c r="D15" s="40" t="n"/>
      <c r="E15" s="18">
        <f>IF(C15=$J$4,$B$8,IF(C15=$J$5,$B$9,IF(C15=$J$6,$B$10,IF(C15=$J$7,D15/100,0))))</f>
        <v/>
      </c>
      <c r="F15" s="19">
        <f>ROUND(B15*E15,0)</f>
        <v/>
      </c>
      <c r="G15" s="19">
        <f>B15-F15</f>
        <v/>
      </c>
      <c r="H15" s="2" t="n"/>
      <c r="I15" s="2" t="n"/>
      <c r="J15" s="2" t="n"/>
      <c r="K15" s="2" t="n"/>
    </row>
    <row r="16" ht="22" customHeight="1">
      <c r="A16" s="37" t="n"/>
      <c r="B16" s="38" t="n"/>
      <c r="C16" s="39" t="n"/>
      <c r="D16" s="40" t="n"/>
      <c r="E16" s="18">
        <f>IF(C16=$J$4,$B$8,IF(C16=$J$5,$B$9,IF(C16=$J$6,$B$10,IF(C16=$J$7,D16/100,0))))</f>
        <v/>
      </c>
      <c r="F16" s="19">
        <f>ROUND(B16*E16,0)</f>
        <v/>
      </c>
      <c r="G16" s="19">
        <f>B16-F16</f>
        <v/>
      </c>
      <c r="H16" s="2" t="n"/>
      <c r="I16" s="2" t="n"/>
      <c r="J16" s="2" t="n"/>
      <c r="K16" s="2" t="n"/>
    </row>
    <row r="17" ht="22" customHeight="1">
      <c r="A17" s="37" t="n"/>
      <c r="B17" s="38" t="n"/>
      <c r="C17" s="39" t="n"/>
      <c r="D17" s="40" t="n"/>
      <c r="E17" s="18">
        <f>IF(C17=$J$4,$B$8,IF(C17=$J$5,$B$9,IF(C17=$J$6,$B$10,IF(C17=$J$7,D17/100,0))))</f>
        <v/>
      </c>
      <c r="F17" s="19">
        <f>ROUND(B17*E17,0)</f>
        <v/>
      </c>
      <c r="G17" s="19">
        <f>B17-F17</f>
        <v/>
      </c>
      <c r="H17" s="2" t="n"/>
      <c r="I17" s="2" t="n"/>
      <c r="J17" s="2" t="n"/>
      <c r="K17" s="2" t="n"/>
    </row>
    <row r="18" ht="22" customHeight="1">
      <c r="A18" s="37" t="n"/>
      <c r="B18" s="38" t="n"/>
      <c r="C18" s="39" t="n"/>
      <c r="D18" s="40" t="n"/>
      <c r="E18" s="18">
        <f>IF(C18=$J$4,$B$8,IF(C18=$J$5,$B$9,IF(C18=$J$6,$B$10,IF(C18=$J$7,D18/100,0))))</f>
        <v/>
      </c>
      <c r="F18" s="19">
        <f>ROUND(B18*E18,0)</f>
        <v/>
      </c>
      <c r="G18" s="19">
        <f>B18-F18</f>
        <v/>
      </c>
      <c r="H18" s="2" t="n"/>
      <c r="I18" s="2" t="n"/>
      <c r="J18" s="2" t="n"/>
      <c r="K18" s="2" t="n"/>
    </row>
    <row r="19" ht="22" customHeight="1">
      <c r="A19" s="37" t="n"/>
      <c r="B19" s="38" t="n"/>
      <c r="C19" s="39" t="n"/>
      <c r="D19" s="40" t="n"/>
      <c r="E19" s="18">
        <f>IF(C19=$J$4,$B$8,IF(C19=$J$5,$B$9,IF(C19=$J$6,$B$10,IF(C19=$J$7,D19/100,0))))</f>
        <v/>
      </c>
      <c r="F19" s="19">
        <f>ROUND(B19*E19,0)</f>
        <v/>
      </c>
      <c r="G19" s="19">
        <f>B19-F19</f>
        <v/>
      </c>
      <c r="H19" s="2" t="n"/>
      <c r="I19" s="2" t="n"/>
      <c r="J19" s="2" t="n"/>
      <c r="K19" s="2" t="n"/>
    </row>
    <row r="20" ht="22" customHeight="1">
      <c r="A20" s="37" t="n"/>
      <c r="B20" s="38" t="n"/>
      <c r="C20" s="39" t="n"/>
      <c r="D20" s="40" t="n"/>
      <c r="E20" s="18">
        <f>IF(C20=$J$4,$B$8,IF(C20=$J$5,$B$9,IF(C20=$J$6,$B$10,IF(C20=$J$7,D20/100,0))))</f>
        <v/>
      </c>
      <c r="F20" s="19">
        <f>ROUND(B20*E20,0)</f>
        <v/>
      </c>
      <c r="G20" s="19">
        <f>B20-F20</f>
        <v/>
      </c>
      <c r="H20" s="2" t="n"/>
      <c r="I20" s="2" t="n"/>
      <c r="J20" s="2" t="n"/>
      <c r="K20" s="2" t="n"/>
    </row>
    <row r="21" ht="22" customHeight="1">
      <c r="A21" s="37" t="n"/>
      <c r="B21" s="38" t="n"/>
      <c r="C21" s="39" t="n"/>
      <c r="D21" s="40" t="n"/>
      <c r="E21" s="18">
        <f>IF(C21=$J$4,$B$8,IF(C21=$J$5,$B$9,IF(C21=$J$6,$B$10,IF(C21=$J$7,D21/100,0))))</f>
        <v/>
      </c>
      <c r="F21" s="19">
        <f>ROUND(B21*E21,0)</f>
        <v/>
      </c>
      <c r="G21" s="19">
        <f>B21-F21</f>
        <v/>
      </c>
      <c r="H21" s="2" t="n"/>
      <c r="I21" s="2" t="n"/>
      <c r="J21" s="2" t="n"/>
      <c r="K21" s="2" t="n"/>
    </row>
    <row r="22" ht="22" customHeight="1">
      <c r="A22" s="37" t="n"/>
      <c r="B22" s="38" t="n"/>
      <c r="C22" s="39" t="n"/>
      <c r="D22" s="40" t="n"/>
      <c r="E22" s="18">
        <f>IF(C22=$J$4,$B$8,IF(C22=$J$5,$B$9,IF(C22=$J$6,$B$10,IF(C22=$J$7,D22/100,0))))</f>
        <v/>
      </c>
      <c r="F22" s="19">
        <f>ROUND(B22*E22,0)</f>
        <v/>
      </c>
      <c r="G22" s="19">
        <f>B22-F22</f>
        <v/>
      </c>
      <c r="H22" s="2" t="n"/>
      <c r="I22" s="2" t="n"/>
      <c r="J22" s="2" t="n"/>
      <c r="K22" s="2" t="n"/>
    </row>
    <row r="23" ht="22" customHeight="1">
      <c r="A23" s="37" t="n"/>
      <c r="B23" s="38" t="n"/>
      <c r="C23" s="39" t="n"/>
      <c r="D23" s="40" t="n"/>
      <c r="E23" s="18">
        <f>IF(C23=$J$4,$B$8,IF(C23=$J$5,$B$9,IF(C23=$J$6,$B$10,IF(C23=$J$7,D23/100,0))))</f>
        <v/>
      </c>
      <c r="F23" s="19">
        <f>ROUND(B23*E23,0)</f>
        <v/>
      </c>
      <c r="G23" s="19">
        <f>B23-F23</f>
        <v/>
      </c>
      <c r="H23" s="2" t="n"/>
      <c r="I23" s="2" t="n"/>
      <c r="J23" s="2" t="n"/>
      <c r="K23" s="2" t="n"/>
    </row>
    <row r="24" ht="22" customHeight="1">
      <c r="A24" s="37" t="n"/>
      <c r="B24" s="38" t="n"/>
      <c r="C24" s="39" t="n"/>
      <c r="D24" s="40" t="n"/>
      <c r="E24" s="18">
        <f>IF(C24=$J$4,$B$8,IF(C24=$J$5,$B$9,IF(C24=$J$6,$B$10,IF(C24=$J$7,D24/100,0))))</f>
        <v/>
      </c>
      <c r="F24" s="19">
        <f>ROUND(B24*E24,0)</f>
        <v/>
      </c>
      <c r="G24" s="19">
        <f>B24-F24</f>
        <v/>
      </c>
      <c r="H24" s="2" t="n"/>
      <c r="I24" s="2" t="n"/>
      <c r="J24" s="2" t="n"/>
      <c r="K24" s="2" t="n"/>
    </row>
    <row r="25" ht="22" customHeight="1">
      <c r="A25" s="37" t="n"/>
      <c r="B25" s="38" t="n"/>
      <c r="C25" s="39" t="n"/>
      <c r="D25" s="40" t="n"/>
      <c r="E25" s="18">
        <f>IF(C25=$J$4,$B$8,IF(C25=$J$5,$B$9,IF(C25=$J$6,$B$10,IF(C25=$J$7,D25/100,0))))</f>
        <v/>
      </c>
      <c r="F25" s="19">
        <f>ROUND(B25*E25,0)</f>
        <v/>
      </c>
      <c r="G25" s="19">
        <f>B25-F25</f>
        <v/>
      </c>
      <c r="H25" s="2" t="n"/>
      <c r="I25" s="2" t="n"/>
      <c r="J25" s="2" t="n"/>
      <c r="K25" s="2" t="n"/>
    </row>
    <row r="26" ht="22" customHeight="1">
      <c r="A26" s="37" t="n"/>
      <c r="B26" s="38" t="n"/>
      <c r="C26" s="39" t="n"/>
      <c r="D26" s="40" t="n"/>
      <c r="E26" s="18">
        <f>IF(C26=$J$4,$B$8,IF(C26=$J$5,$B$9,IF(C26=$J$6,$B$10,IF(C26=$J$7,D26/100,0))))</f>
        <v/>
      </c>
      <c r="F26" s="19">
        <f>ROUND(B26*E26,0)</f>
        <v/>
      </c>
      <c r="G26" s="19">
        <f>B26-F26</f>
        <v/>
      </c>
      <c r="H26" s="2" t="n"/>
      <c r="I26" s="2" t="n"/>
      <c r="J26" s="2" t="n"/>
      <c r="K26" s="2" t="n"/>
    </row>
    <row r="27" ht="22" customHeight="1">
      <c r="A27" s="37" t="n"/>
      <c r="B27" s="38" t="n"/>
      <c r="C27" s="39" t="n"/>
      <c r="D27" s="40" t="n"/>
      <c r="E27" s="18">
        <f>IF(C27=$J$4,$B$8,IF(C27=$J$5,$B$9,IF(C27=$J$6,$B$10,IF(C27=$J$7,D27/100,0))))</f>
        <v/>
      </c>
      <c r="F27" s="19">
        <f>ROUND(B27*E27,0)</f>
        <v/>
      </c>
      <c r="G27" s="19">
        <f>B27-F27</f>
        <v/>
      </c>
      <c r="H27" s="2" t="n"/>
      <c r="I27" s="2" t="n"/>
      <c r="J27" s="2" t="n"/>
      <c r="K27" s="2" t="n"/>
    </row>
    <row r="28" ht="22" customHeight="1">
      <c r="A28" s="37" t="n"/>
      <c r="B28" s="38" t="n"/>
      <c r="C28" s="39" t="n"/>
      <c r="D28" s="40" t="n"/>
      <c r="E28" s="18">
        <f>IF(C28=$J$4,$B$8,IF(C28=$J$5,$B$9,IF(C28=$J$6,$B$10,IF(C28=$J$7,D28/100,0))))</f>
        <v/>
      </c>
      <c r="F28" s="19">
        <f>ROUND(B28*E28,0)</f>
        <v/>
      </c>
      <c r="G28" s="19">
        <f>B28-F28</f>
        <v/>
      </c>
      <c r="H28" s="2" t="n"/>
      <c r="I28" s="2" t="n"/>
      <c r="J28" s="2" t="n"/>
      <c r="K28" s="2" t="n"/>
    </row>
    <row r="29" ht="22" customHeight="1">
      <c r="A29" s="37" t="n"/>
      <c r="B29" s="38" t="n"/>
      <c r="C29" s="39" t="n"/>
      <c r="D29" s="40" t="n"/>
      <c r="E29" s="18">
        <f>IF(C29=$J$4,$B$8,IF(C29=$J$5,$B$9,IF(C29=$J$6,$B$10,IF(C29=$J$7,D29/100,0))))</f>
        <v/>
      </c>
      <c r="F29" s="19">
        <f>ROUND(B29*E29,0)</f>
        <v/>
      </c>
      <c r="G29" s="19">
        <f>B29-F29</f>
        <v/>
      </c>
      <c r="H29" s="2" t="n"/>
      <c r="I29" s="2" t="n"/>
      <c r="J29" s="2" t="n"/>
      <c r="K29" s="2" t="n"/>
    </row>
    <row r="30" ht="22" customHeight="1">
      <c r="A30" s="37" t="n"/>
      <c r="B30" s="38" t="n"/>
      <c r="C30" s="39" t="n"/>
      <c r="D30" s="40" t="n"/>
      <c r="E30" s="18">
        <f>IF(C30=$J$4,$B$8,IF(C30=$J$5,$B$9,IF(C30=$J$6,$B$10,IF(C30=$J$7,D30/100,0))))</f>
        <v/>
      </c>
      <c r="F30" s="19">
        <f>ROUND(B30*E30,0)</f>
        <v/>
      </c>
      <c r="G30" s="19">
        <f>B30-F30</f>
        <v/>
      </c>
      <c r="H30" s="2" t="n"/>
      <c r="I30" s="2" t="n"/>
      <c r="J30" s="2" t="n"/>
      <c r="K30" s="2" t="n"/>
    </row>
    <row r="31" ht="22" customHeight="1">
      <c r="A31" s="37" t="n"/>
      <c r="B31" s="38" t="n"/>
      <c r="C31" s="39" t="n"/>
      <c r="D31" s="40" t="n"/>
      <c r="E31" s="18">
        <f>IF(C31=$J$4,$B$8,IF(C31=$J$5,$B$9,IF(C31=$J$6,$B$10,IF(C31=$J$7,D31/100,0))))</f>
        <v/>
      </c>
      <c r="F31" s="19">
        <f>ROUND(B31*E31,0)</f>
        <v/>
      </c>
      <c r="G31" s="19">
        <f>B31-F31</f>
        <v/>
      </c>
      <c r="H31" s="2" t="n"/>
      <c r="I31" s="2" t="n"/>
      <c r="J31" s="2" t="n"/>
      <c r="K31" s="2" t="n"/>
    </row>
    <row r="32" ht="22" customHeight="1">
      <c r="A32" s="37" t="n"/>
      <c r="B32" s="38" t="n"/>
      <c r="C32" s="39" t="n"/>
      <c r="D32" s="40" t="n"/>
      <c r="E32" s="18">
        <f>IF(C32=$J$4,$B$8,IF(C32=$J$5,$B$9,IF(C32=$J$6,$B$10,IF(C32=$J$7,D32/100,0))))</f>
        <v/>
      </c>
      <c r="F32" s="19">
        <f>ROUND(B32*E32,0)</f>
        <v/>
      </c>
      <c r="G32" s="19">
        <f>B32-F32</f>
        <v/>
      </c>
      <c r="H32" s="2" t="n"/>
      <c r="I32" s="2" t="n"/>
      <c r="J32" s="2" t="n"/>
      <c r="K32" s="2" t="n"/>
    </row>
    <row r="33" ht="22" customHeight="1">
      <c r="A33" s="37" t="n"/>
      <c r="B33" s="38" t="n"/>
      <c r="C33" s="39" t="n"/>
      <c r="D33" s="40" t="n"/>
      <c r="E33" s="18">
        <f>IF(C33=$J$4,$B$8,IF(C33=$J$5,$B$9,IF(C33=$J$6,$B$10,IF(C33=$J$7,D33/100,0))))</f>
        <v/>
      </c>
      <c r="F33" s="19">
        <f>ROUND(B33*E33,0)</f>
        <v/>
      </c>
      <c r="G33" s="19">
        <f>B33-F33</f>
        <v/>
      </c>
      <c r="H33" s="2" t="n"/>
      <c r="I33" s="2" t="n"/>
      <c r="J33" s="2" t="n"/>
      <c r="K33" s="2" t="n"/>
    </row>
    <row r="34" ht="22" customHeight="1">
      <c r="A34" s="37" t="n"/>
      <c r="B34" s="38" t="n"/>
      <c r="C34" s="39" t="n"/>
      <c r="D34" s="40" t="n"/>
      <c r="E34" s="18">
        <f>IF(C34=$J$4,$B$8,IF(C34=$J$5,$B$9,IF(C34=$J$6,$B$10,IF(C34=$J$7,D34/100,0))))</f>
        <v/>
      </c>
      <c r="F34" s="19">
        <f>ROUND(B34*E34,0)</f>
        <v/>
      </c>
      <c r="G34" s="19">
        <f>B34-F34</f>
        <v/>
      </c>
      <c r="H34" s="2" t="n"/>
      <c r="I34" s="2" t="n"/>
      <c r="J34" s="2" t="n"/>
      <c r="K34" s="2" t="n"/>
    </row>
    <row r="35" ht="22" customHeight="1"/>
    <row r="36" ht="22" customHeight="1"/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14:J34"/>
  <mergeCells count="11">
    <mergeCell ref="A13:G13"/>
    <mergeCell ref="C7:G7"/>
    <mergeCell ref="C4:G4"/>
    <mergeCell ref="A1:G1"/>
    <mergeCell ref="C6:G6"/>
    <mergeCell ref="A3:G3"/>
    <mergeCell ref="C10:G10"/>
    <mergeCell ref="C11:G11"/>
    <mergeCell ref="C5:G5"/>
    <mergeCell ref="C8:G8"/>
    <mergeCell ref="C9:G9"/>
  </mergeCells>
  <dataValidations count="4">
    <dataValidation sqref="C15:C34" showDropDown="0" showInputMessage="0" showErrorMessage="0" allowBlank="1" type="list">
      <formula1>=$J$4:$J$7</formula1>
    </dataValidation>
    <dataValidation sqref="B11" showDropDown="0" showInputMessage="0" showErrorMessage="0" allowBlank="1" type="list">
      <formula1>=$J$10:$J$14</formula1>
    </dataValidation>
    <dataValidation sqref="A15:A34" showDropDown="0" showInputMessage="1" showErrorMessage="0" allowBlank="1" promptTitle="分類" prompt="右の▼から選びます。一覧は「集計」シートで増やせます"/>
    <dataValidation sqref="A15:A34" showDropDown="0" showInputMessage="1" showErrorMessage="0" allowBlank="1" promptTitle="分類" prompt="右の▼から選びます。一覧は「集計」シートで増やせ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K37"/>
  <sheetViews>
    <sheetView showGridLines="0" tabSelected="0"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2" customWidth="1" min="4" max="4"/>
    <col width="8" customWidth="1" min="5" max="5"/>
    <col width="12" customWidth="1" min="6" max="6"/>
    <col width="12" customWidth="1" min="7" max="7"/>
    <col width="14" customWidth="1" min="8" max="8"/>
    <col width="3" customWidth="1" min="9" max="9"/>
    <col width="20" customWidth="1" min="10" max="10"/>
    <col width="12" customWidth="1" min="11" max="11"/>
  </cols>
  <sheetData>
    <row r="1" ht="26" customHeight="1">
      <c r="A1" s="1" t="inlineStr">
        <is>
          <t>家事按分の計算シート ― 集計を見る</t>
        </is>
      </c>
      <c r="B1" s="33" t="n"/>
      <c r="C1" s="33" t="n"/>
      <c r="D1" s="33" t="n"/>
      <c r="E1" s="33" t="n"/>
      <c r="F1" s="33" t="n"/>
      <c r="G1" s="33" t="n"/>
      <c r="H1" s="34" t="n"/>
      <c r="I1" s="2" t="n"/>
      <c r="J1" s="2" t="n"/>
      <c r="K1" s="2" t="n"/>
    </row>
    <row r="2" ht="8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26" customHeight="1">
      <c r="A3" s="3" t="inlineStr">
        <is>
          <t>① 全体のサマリー</t>
        </is>
      </c>
      <c r="B3" s="33" t="n"/>
      <c r="C3" s="33" t="n"/>
      <c r="D3" s="33" t="n"/>
      <c r="E3" s="33" t="n"/>
      <c r="F3" s="33" t="n"/>
      <c r="G3" s="33" t="n"/>
      <c r="H3" s="34" t="n"/>
      <c r="I3" s="2" t="n"/>
      <c r="J3" s="2" t="n"/>
      <c r="K3" s="2" t="n"/>
    </row>
    <row r="4" ht="22" customHeight="1">
      <c r="A4" s="5" t="inlineStr">
        <is>
          <t>年間の支払額 合計</t>
        </is>
      </c>
      <c r="B4" s="19">
        <f>SUM(入力する!B15:B34)</f>
        <v/>
      </c>
      <c r="C4" s="7" t="inlineStr">
        <is>
          <t>すべての費目の年間支払額を足した金額。</t>
        </is>
      </c>
      <c r="D4" s="33" t="n"/>
      <c r="E4" s="33" t="n"/>
      <c r="F4" s="33" t="n"/>
      <c r="G4" s="33" t="n"/>
      <c r="H4" s="34" t="n"/>
      <c r="I4" s="2" t="n"/>
      <c r="J4" s="2" t="n"/>
      <c r="K4" s="2" t="n"/>
    </row>
    <row r="5" ht="22" customHeight="1">
      <c r="A5" s="5" t="inlineStr">
        <is>
          <t>経費にする額 合計</t>
        </is>
      </c>
      <c r="B5" s="20">
        <f>SUM(入力する!F15:F34)</f>
        <v/>
      </c>
      <c r="C5" s="7" t="inlineStr">
        <is>
          <t>このシートの答え。1年で経費にできる金額。</t>
        </is>
      </c>
      <c r="D5" s="33" t="n"/>
      <c r="E5" s="33" t="n"/>
      <c r="F5" s="33" t="n"/>
      <c r="G5" s="33" t="n"/>
      <c r="H5" s="34" t="n"/>
      <c r="I5" s="2" t="n"/>
      <c r="J5" s="2" t="n"/>
      <c r="K5" s="2" t="n"/>
    </row>
    <row r="6" ht="22" customHeight="1">
      <c r="A6" s="5" t="inlineStr">
        <is>
          <t>家事分（自己負担）合計</t>
        </is>
      </c>
      <c r="B6" s="19">
        <f>SUM(入力する!G15:G34)</f>
        <v/>
      </c>
      <c r="C6" s="7" t="inlineStr">
        <is>
          <t>経費にならない、生活ぶんの金額。</t>
        </is>
      </c>
      <c r="D6" s="33" t="n"/>
      <c r="E6" s="33" t="n"/>
      <c r="F6" s="33" t="n"/>
      <c r="G6" s="33" t="n"/>
      <c r="H6" s="34" t="n"/>
      <c r="I6" s="2" t="n"/>
      <c r="J6" s="2" t="n"/>
      <c r="K6" s="2" t="n"/>
    </row>
    <row r="7" ht="22" customHeight="1">
      <c r="A7" s="5" t="inlineStr">
        <is>
          <t>全体の按分率</t>
        </is>
      </c>
      <c r="B7" s="11">
        <f>IF(B4&gt;0,B5/B4,0)</f>
        <v/>
      </c>
      <c r="C7" s="7" t="inlineStr">
        <is>
          <t>支払額のうち、何％を経費にしているか。</t>
        </is>
      </c>
      <c r="D7" s="33" t="n"/>
      <c r="E7" s="33" t="n"/>
      <c r="F7" s="33" t="n"/>
      <c r="G7" s="33" t="n"/>
      <c r="H7" s="34" t="n"/>
      <c r="I7" s="2" t="n"/>
      <c r="J7" s="2" t="n"/>
      <c r="K7" s="2" t="n"/>
    </row>
    <row r="8" ht="22" customHeight="1">
      <c r="A8" s="5" t="inlineStr">
        <is>
          <t>月あたりの経費</t>
        </is>
      </c>
      <c r="B8" s="19">
        <f>ROUND(B5/12,0)</f>
        <v/>
      </c>
      <c r="C8" s="7" t="inlineStr">
        <is>
          <t>経費にする額 ÷ 12か月。毎月のめやす。</t>
        </is>
      </c>
      <c r="D8" s="33" t="n"/>
      <c r="E8" s="33" t="n"/>
      <c r="F8" s="33" t="n"/>
      <c r="G8" s="33" t="n"/>
      <c r="H8" s="34" t="n"/>
      <c r="I8" s="2" t="n"/>
      <c r="J8" s="2" t="n"/>
      <c r="K8" s="2" t="n"/>
    </row>
    <row r="9" ht="22" customHeight="1">
      <c r="A9" s="5" t="inlineStr">
        <is>
          <t>節税のめやす（経費×想定税率）</t>
        </is>
      </c>
      <c r="B9" s="20">
        <f>ROUND(B5*入力する!B11/100,0)</f>
        <v/>
      </c>
      <c r="C9" s="7" t="inlineStr">
        <is>
          <t>かんたん試算です。実際の税額は他の所得や控除で変わります。</t>
        </is>
      </c>
      <c r="D9" s="33" t="n"/>
      <c r="E9" s="33" t="n"/>
      <c r="F9" s="33" t="n"/>
      <c r="G9" s="33" t="n"/>
      <c r="H9" s="34" t="n"/>
      <c r="I9" s="2" t="n"/>
      <c r="J9" s="2" t="n"/>
      <c r="K9" s="2" t="n"/>
    </row>
    <row r="10" ht="22" customHeight="1">
      <c r="A10" s="5" t="inlineStr">
        <is>
          <t>入力した費目の件数</t>
        </is>
      </c>
      <c r="B10" s="10">
        <f>COUNT(入力する!B15:B34)</f>
        <v/>
      </c>
      <c r="C10" s="7" t="inlineStr">
        <is>
          <t>年間の支払額を入れた費目の数。</t>
        </is>
      </c>
      <c r="D10" s="33" t="n"/>
      <c r="E10" s="33" t="n"/>
      <c r="F10" s="33" t="n"/>
      <c r="G10" s="33" t="n"/>
      <c r="H10" s="34" t="n"/>
      <c r="I10" s="2" t="n"/>
      <c r="J10" s="2" t="n"/>
      <c r="K10" s="2" t="n"/>
    </row>
    <row r="11" ht="22" customHeight="1">
      <c r="A11" s="5" t="inlineStr">
        <is>
          <t>面積で按分した費目の件数</t>
        </is>
      </c>
      <c r="B11" s="10">
        <f>COUNTIF(入力する!C15:C34,入力する!J4)</f>
        <v/>
      </c>
      <c r="C11" s="7" t="inlineStr">
        <is>
          <t>按分方法を「面積」にした費目の数。</t>
        </is>
      </c>
      <c r="D11" s="33" t="n"/>
      <c r="E11" s="33" t="n"/>
      <c r="F11" s="33" t="n"/>
      <c r="G11" s="33" t="n"/>
      <c r="H11" s="34" t="n"/>
      <c r="I11" s="2" t="n"/>
      <c r="J11" s="2" t="n"/>
      <c r="K11" s="2" t="n"/>
    </row>
    <row r="12" ht="22" customHeight="1">
      <c r="A12" s="5" t="inlineStr">
        <is>
          <t>面積按分率</t>
        </is>
      </c>
      <c r="B12" s="11">
        <f>入力する!B8</f>
        <v/>
      </c>
      <c r="C12" s="7" t="inlineStr">
        <is>
          <t>業務面積 ÷ 総床面積。</t>
        </is>
      </c>
      <c r="D12" s="33" t="n"/>
      <c r="E12" s="33" t="n"/>
      <c r="F12" s="33" t="n"/>
      <c r="G12" s="33" t="n"/>
      <c r="H12" s="34" t="n"/>
      <c r="I12" s="2" t="n"/>
      <c r="J12" s="2" t="n"/>
      <c r="K12" s="2" t="n"/>
    </row>
    <row r="13" ht="22" customHeight="1">
      <c r="A13" s="5" t="inlineStr">
        <is>
          <t>時間按分率</t>
        </is>
      </c>
      <c r="B13" s="11">
        <f>入力する!B9</f>
        <v/>
      </c>
      <c r="C13" s="7" t="inlineStr">
        <is>
          <t>1週間の業務時間 ÷ 168時間。</t>
        </is>
      </c>
      <c r="D13" s="33" t="n"/>
      <c r="E13" s="33" t="n"/>
      <c r="F13" s="33" t="n"/>
      <c r="G13" s="33" t="n"/>
      <c r="H13" s="34" t="n"/>
      <c r="I13" s="2" t="n"/>
      <c r="J13" s="2" t="n"/>
      <c r="K13" s="2" t="n"/>
    </row>
    <row r="14" ht="22" customHeight="1">
      <c r="A14" s="5" t="inlineStr">
        <is>
          <t>併用按分率</t>
        </is>
      </c>
      <c r="B14" s="11">
        <f>入力する!B10</f>
        <v/>
      </c>
      <c r="C14" s="7" t="inlineStr">
        <is>
          <t>面積按分率 × 時間按分率。</t>
        </is>
      </c>
      <c r="D14" s="33" t="n"/>
      <c r="E14" s="33" t="n"/>
      <c r="F14" s="33" t="n"/>
      <c r="G14" s="33" t="n"/>
      <c r="H14" s="34" t="n"/>
      <c r="I14" s="2" t="n"/>
      <c r="J14" s="2" t="n"/>
      <c r="K14" s="2" t="n"/>
    </row>
    <row r="15" ht="8" customHeight="1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</row>
    <row r="16" ht="26" customHeight="1">
      <c r="A16" s="3" t="inlineStr">
        <is>
          <t>② 費目ごとの内訳（すべて自動計算）</t>
        </is>
      </c>
      <c r="B16" s="33" t="n"/>
      <c r="C16" s="33" t="n"/>
      <c r="D16" s="33" t="n"/>
      <c r="E16" s="33" t="n"/>
      <c r="F16" s="33" t="n"/>
      <c r="G16" s="33" t="n"/>
      <c r="H16" s="34" t="n"/>
      <c r="I16" s="2" t="n"/>
      <c r="J16" s="2" t="n"/>
      <c r="K16" s="2" t="n"/>
    </row>
    <row r="17" ht="26" customHeight="1">
      <c r="A17" s="4" t="inlineStr">
        <is>
          <t>費目</t>
        </is>
      </c>
      <c r="B17" s="4" t="inlineStr">
        <is>
          <t>年間の支払額</t>
        </is>
      </c>
      <c r="C17" s="4" t="inlineStr">
        <is>
          <t>経費にする額</t>
        </is>
      </c>
      <c r="D17" s="4" t="inlineStr">
        <is>
          <t>構成比</t>
        </is>
      </c>
      <c r="E17" s="4" t="inlineStr">
        <is>
          <t>順位</t>
        </is>
      </c>
      <c r="F17" s="4" t="inlineStr">
        <is>
          <t>適用率</t>
        </is>
      </c>
      <c r="G17" s="4" t="inlineStr">
        <is>
          <t>めやす率</t>
        </is>
      </c>
      <c r="H17" s="4" t="inlineStr">
        <is>
          <t>めやすとの差</t>
        </is>
      </c>
      <c r="I17" s="2" t="n"/>
      <c r="J17" s="3" t="inlineStr">
        <is>
          <t>めやす率の目安</t>
        </is>
      </c>
      <c r="K17" s="34" t="n"/>
    </row>
    <row r="18" ht="22" customHeight="1">
      <c r="A18" s="21">
        <f>入力する!A15</f>
        <v/>
      </c>
      <c r="B18" s="22">
        <f>入力する!B15</f>
        <v/>
      </c>
      <c r="C18" s="22">
        <f>入力する!F15</f>
        <v/>
      </c>
      <c r="D18" s="23">
        <f>IF($B$5&gt;0,C18/$B$5,0)</f>
        <v/>
      </c>
      <c r="E18" s="24">
        <f>IF(C18&gt;0,RANK(C18,$C$18:$C$37),0)</f>
        <v/>
      </c>
      <c r="F18" s="23">
        <f>入力する!E15</f>
        <v/>
      </c>
      <c r="G18" s="23">
        <f>SUMIF($J$19:$J$25,$A18,$K$19:$K$25)</f>
        <v/>
      </c>
      <c r="H18" s="25">
        <f>IF(G18&gt;0,F18-G18,0)</f>
        <v/>
      </c>
      <c r="I18" s="2" t="n"/>
      <c r="J18" s="4" t="inlineStr">
        <is>
          <t>費目</t>
        </is>
      </c>
      <c r="K18" s="4" t="inlineStr">
        <is>
          <t>めやす率</t>
        </is>
      </c>
    </row>
    <row r="19" ht="22" customHeight="1">
      <c r="A19" s="26">
        <f>入力する!A16</f>
        <v/>
      </c>
      <c r="B19" s="27">
        <f>入力する!B16</f>
        <v/>
      </c>
      <c r="C19" s="27">
        <f>入力する!F16</f>
        <v/>
      </c>
      <c r="D19" s="28">
        <f>IF($B$5&gt;0,C19/$B$5,0)</f>
        <v/>
      </c>
      <c r="E19" s="29">
        <f>IF(C19&gt;0,RANK(C19,$C$18:$C$37),0)</f>
        <v/>
      </c>
      <c r="F19" s="28">
        <f>入力する!E16</f>
        <v/>
      </c>
      <c r="G19" s="28">
        <f>SUMIF($J$19:$J$25,$A19,$K$19:$K$25)</f>
        <v/>
      </c>
      <c r="H19" s="30">
        <f>IF(G19&gt;0,F19-G19,0)</f>
        <v/>
      </c>
      <c r="I19" s="2" t="n"/>
      <c r="J19" s="31" t="inlineStr">
        <is>
          <t>家賃</t>
        </is>
      </c>
      <c r="K19" s="11" t="n">
        <v>0.3</v>
      </c>
    </row>
    <row r="20" ht="22" customHeight="1">
      <c r="A20" s="21">
        <f>入力する!A17</f>
        <v/>
      </c>
      <c r="B20" s="22">
        <f>入力する!B17</f>
        <v/>
      </c>
      <c r="C20" s="22">
        <f>入力する!F17</f>
        <v/>
      </c>
      <c r="D20" s="23">
        <f>IF($B$5&gt;0,C20/$B$5,0)</f>
        <v/>
      </c>
      <c r="E20" s="24">
        <f>IF(C20&gt;0,RANK(C20,$C$18:$C$37),0)</f>
        <v/>
      </c>
      <c r="F20" s="23">
        <f>入力する!E17</f>
        <v/>
      </c>
      <c r="G20" s="23">
        <f>SUMIF($J$19:$J$25,$A20,$K$19:$K$25)</f>
        <v/>
      </c>
      <c r="H20" s="25">
        <f>IF(G20&gt;0,F20-G20,0)</f>
        <v/>
      </c>
      <c r="I20" s="2" t="n"/>
      <c r="J20" s="31" t="inlineStr">
        <is>
          <t>電気代</t>
        </is>
      </c>
      <c r="K20" s="11" t="n">
        <v>0.3</v>
      </c>
    </row>
    <row r="21" ht="22" customHeight="1">
      <c r="A21" s="26">
        <f>入力する!A18</f>
        <v/>
      </c>
      <c r="B21" s="27">
        <f>入力する!B18</f>
        <v/>
      </c>
      <c r="C21" s="27">
        <f>入力する!F18</f>
        <v/>
      </c>
      <c r="D21" s="28">
        <f>IF($B$5&gt;0,C21/$B$5,0)</f>
        <v/>
      </c>
      <c r="E21" s="29">
        <f>IF(C21&gt;0,RANK(C21,$C$18:$C$37),0)</f>
        <v/>
      </c>
      <c r="F21" s="28">
        <f>入力する!E18</f>
        <v/>
      </c>
      <c r="G21" s="28">
        <f>SUMIF($J$19:$J$25,$A21,$K$19:$K$25)</f>
        <v/>
      </c>
      <c r="H21" s="30">
        <f>IF(G21&gt;0,F21-G21,0)</f>
        <v/>
      </c>
      <c r="I21" s="2" t="n"/>
      <c r="J21" s="31" t="inlineStr">
        <is>
          <t>通信費（ネット）</t>
        </is>
      </c>
      <c r="K21" s="11" t="n">
        <v>0.5</v>
      </c>
    </row>
    <row r="22" ht="22" customHeight="1">
      <c r="A22" s="21">
        <f>入力する!A19</f>
        <v/>
      </c>
      <c r="B22" s="22">
        <f>入力する!B19</f>
        <v/>
      </c>
      <c r="C22" s="22">
        <f>入力する!F19</f>
        <v/>
      </c>
      <c r="D22" s="23">
        <f>IF($B$5&gt;0,C22/$B$5,0)</f>
        <v/>
      </c>
      <c r="E22" s="24">
        <f>IF(C22&gt;0,RANK(C22,$C$18:$C$37),0)</f>
        <v/>
      </c>
      <c r="F22" s="23">
        <f>入力する!E19</f>
        <v/>
      </c>
      <c r="G22" s="23">
        <f>SUMIF($J$19:$J$25,$A22,$K$19:$K$25)</f>
        <v/>
      </c>
      <c r="H22" s="25">
        <f>IF(G22&gt;0,F22-G22,0)</f>
        <v/>
      </c>
      <c r="I22" s="2" t="n"/>
      <c r="J22" s="31" t="inlineStr">
        <is>
          <t>通信費（携帯）</t>
        </is>
      </c>
      <c r="K22" s="11" t="n">
        <v>0.3</v>
      </c>
    </row>
    <row r="23" ht="22" customHeight="1">
      <c r="A23" s="26">
        <f>入力する!A20</f>
        <v/>
      </c>
      <c r="B23" s="27">
        <f>入力する!B20</f>
        <v/>
      </c>
      <c r="C23" s="27">
        <f>入力する!F20</f>
        <v/>
      </c>
      <c r="D23" s="28">
        <f>IF($B$5&gt;0,C23/$B$5,0)</f>
        <v/>
      </c>
      <c r="E23" s="29">
        <f>IF(C23&gt;0,RANK(C23,$C$18:$C$37),0)</f>
        <v/>
      </c>
      <c r="F23" s="28">
        <f>入力する!E20</f>
        <v/>
      </c>
      <c r="G23" s="28">
        <f>SUMIF($J$19:$J$25,$A23,$K$19:$K$25)</f>
        <v/>
      </c>
      <c r="H23" s="30">
        <f>IF(G23&gt;0,F23-G23,0)</f>
        <v/>
      </c>
      <c r="I23" s="2" t="n"/>
      <c r="J23" s="31" t="inlineStr">
        <is>
          <t>水道代</t>
        </is>
      </c>
      <c r="K23" s="11" t="n">
        <v>0.2</v>
      </c>
    </row>
    <row r="24" ht="22" customHeight="1">
      <c r="A24" s="21">
        <f>入力する!A21</f>
        <v/>
      </c>
      <c r="B24" s="22">
        <f>入力する!B21</f>
        <v/>
      </c>
      <c r="C24" s="22">
        <f>入力する!F21</f>
        <v/>
      </c>
      <c r="D24" s="23">
        <f>IF($B$5&gt;0,C24/$B$5,0)</f>
        <v/>
      </c>
      <c r="E24" s="24">
        <f>IF(C24&gt;0,RANK(C24,$C$18:$C$37),0)</f>
        <v/>
      </c>
      <c r="F24" s="23">
        <f>入力する!E21</f>
        <v/>
      </c>
      <c r="G24" s="23">
        <f>SUMIF($J$19:$J$25,$A24,$K$19:$K$25)</f>
        <v/>
      </c>
      <c r="H24" s="25">
        <f>IF(G24&gt;0,F24-G24,0)</f>
        <v/>
      </c>
      <c r="I24" s="2" t="n"/>
      <c r="J24" s="31" t="inlineStr">
        <is>
          <t>ガス代</t>
        </is>
      </c>
      <c r="K24" s="11" t="n">
        <v>0.2</v>
      </c>
    </row>
    <row r="25" ht="22" customHeight="1">
      <c r="A25" s="26">
        <f>入力する!A22</f>
        <v/>
      </c>
      <c r="B25" s="27">
        <f>入力する!B22</f>
        <v/>
      </c>
      <c r="C25" s="27">
        <f>入力する!F22</f>
        <v/>
      </c>
      <c r="D25" s="28">
        <f>IF($B$5&gt;0,C25/$B$5,0)</f>
        <v/>
      </c>
      <c r="E25" s="29">
        <f>IF(C25&gt;0,RANK(C25,$C$18:$C$37),0)</f>
        <v/>
      </c>
      <c r="F25" s="28">
        <f>入力する!E22</f>
        <v/>
      </c>
      <c r="G25" s="28">
        <f>SUMIF($J$19:$J$25,$A25,$K$19:$K$25)</f>
        <v/>
      </c>
      <c r="H25" s="30">
        <f>IF(G25&gt;0,F25-G25,0)</f>
        <v/>
      </c>
      <c r="I25" s="2" t="n"/>
      <c r="J25" s="31" t="inlineStr">
        <is>
          <t>火災保険</t>
        </is>
      </c>
      <c r="K25" s="11" t="n">
        <v>0.3</v>
      </c>
    </row>
    <row r="26" ht="22" customHeight="1">
      <c r="A26" s="21">
        <f>入力する!A23</f>
        <v/>
      </c>
      <c r="B26" s="22">
        <f>入力する!B23</f>
        <v/>
      </c>
      <c r="C26" s="22">
        <f>入力する!F23</f>
        <v/>
      </c>
      <c r="D26" s="23">
        <f>IF($B$5&gt;0,C26/$B$5,0)</f>
        <v/>
      </c>
      <c r="E26" s="24">
        <f>IF(C26&gt;0,RANK(C26,$C$18:$C$37),0)</f>
        <v/>
      </c>
      <c r="F26" s="23">
        <f>入力する!E23</f>
        <v/>
      </c>
      <c r="G26" s="23">
        <f>SUMIF($J$19:$J$25,$A26,$K$19:$K$25)</f>
        <v/>
      </c>
      <c r="H26" s="25">
        <f>IF(G26&gt;0,F26-G26,0)</f>
        <v/>
      </c>
      <c r="I26" s="2" t="n"/>
      <c r="J26" s="2" t="n"/>
      <c r="K26" s="2" t="n"/>
    </row>
    <row r="27" ht="22" customHeight="1">
      <c r="A27" s="26">
        <f>入力する!A24</f>
        <v/>
      </c>
      <c r="B27" s="27">
        <f>入力する!B24</f>
        <v/>
      </c>
      <c r="C27" s="27">
        <f>入力する!F24</f>
        <v/>
      </c>
      <c r="D27" s="28">
        <f>IF($B$5&gt;0,C27/$B$5,0)</f>
        <v/>
      </c>
      <c r="E27" s="29">
        <f>IF(C27&gt;0,RANK(C27,$C$18:$C$37),0)</f>
        <v/>
      </c>
      <c r="F27" s="28">
        <f>入力する!E24</f>
        <v/>
      </c>
      <c r="G27" s="28">
        <f>SUMIF($J$19:$J$25,$A27,$K$19:$K$25)</f>
        <v/>
      </c>
      <c r="H27" s="30">
        <f>IF(G27&gt;0,F27-G27,0)</f>
        <v/>
      </c>
      <c r="I27" s="2" t="n"/>
      <c r="J27" s="9" t="inlineStr">
        <is>
          <t>※ 一般的な参考値です。費目を増やしたら、ここに同じ費目名を足してください。</t>
        </is>
      </c>
      <c r="K27" s="2" t="n"/>
    </row>
    <row r="28" ht="22" customHeight="1">
      <c r="A28" s="21">
        <f>入力する!A25</f>
        <v/>
      </c>
      <c r="B28" s="22">
        <f>入力する!B25</f>
        <v/>
      </c>
      <c r="C28" s="22">
        <f>入力する!F25</f>
        <v/>
      </c>
      <c r="D28" s="23">
        <f>IF($B$5&gt;0,C28/$B$5,0)</f>
        <v/>
      </c>
      <c r="E28" s="24">
        <f>IF(C28&gt;0,RANK(C28,$C$18:$C$37),0)</f>
        <v/>
      </c>
      <c r="F28" s="23">
        <f>入力する!E25</f>
        <v/>
      </c>
      <c r="G28" s="23">
        <f>SUMIF($J$19:$J$25,$A28,$K$19:$K$25)</f>
        <v/>
      </c>
      <c r="H28" s="25">
        <f>IF(G28&gt;0,F28-G28,0)</f>
        <v/>
      </c>
      <c r="I28" s="2" t="n"/>
      <c r="J28" s="2" t="n"/>
      <c r="K28" s="2" t="n"/>
    </row>
    <row r="29" ht="22" customHeight="1">
      <c r="A29" s="26">
        <f>入力する!A26</f>
        <v/>
      </c>
      <c r="B29" s="27">
        <f>入力する!B26</f>
        <v/>
      </c>
      <c r="C29" s="27">
        <f>入力する!F26</f>
        <v/>
      </c>
      <c r="D29" s="28">
        <f>IF($B$5&gt;0,C29/$B$5,0)</f>
        <v/>
      </c>
      <c r="E29" s="29">
        <f>IF(C29&gt;0,RANK(C29,$C$18:$C$37),0)</f>
        <v/>
      </c>
      <c r="F29" s="28">
        <f>入力する!E26</f>
        <v/>
      </c>
      <c r="G29" s="28">
        <f>SUMIF($J$19:$J$25,$A29,$K$19:$K$25)</f>
        <v/>
      </c>
      <c r="H29" s="30">
        <f>IF(G29&gt;0,F29-G29,0)</f>
        <v/>
      </c>
      <c r="I29" s="2" t="n"/>
      <c r="J29" s="2" t="n"/>
      <c r="K29" s="2" t="n"/>
    </row>
    <row r="30" ht="22" customHeight="1">
      <c r="A30" s="21">
        <f>入力する!A27</f>
        <v/>
      </c>
      <c r="B30" s="22">
        <f>入力する!B27</f>
        <v/>
      </c>
      <c r="C30" s="22">
        <f>入力する!F27</f>
        <v/>
      </c>
      <c r="D30" s="23">
        <f>IF($B$5&gt;0,C30/$B$5,0)</f>
        <v/>
      </c>
      <c r="E30" s="24">
        <f>IF(C30&gt;0,RANK(C30,$C$18:$C$37),0)</f>
        <v/>
      </c>
      <c r="F30" s="23">
        <f>入力する!E27</f>
        <v/>
      </c>
      <c r="G30" s="23">
        <f>SUMIF($J$19:$J$25,$A30,$K$19:$K$25)</f>
        <v/>
      </c>
      <c r="H30" s="25">
        <f>IF(G30&gt;0,F30-G30,0)</f>
        <v/>
      </c>
      <c r="I30" s="2" t="n"/>
      <c r="J30" s="2" t="n"/>
      <c r="K30" s="2" t="n"/>
    </row>
    <row r="31" ht="22" customHeight="1">
      <c r="A31" s="26">
        <f>入力する!A28</f>
        <v/>
      </c>
      <c r="B31" s="27">
        <f>入力する!B28</f>
        <v/>
      </c>
      <c r="C31" s="27">
        <f>入力する!F28</f>
        <v/>
      </c>
      <c r="D31" s="28">
        <f>IF($B$5&gt;0,C31/$B$5,0)</f>
        <v/>
      </c>
      <c r="E31" s="29">
        <f>IF(C31&gt;0,RANK(C31,$C$18:$C$37),0)</f>
        <v/>
      </c>
      <c r="F31" s="28">
        <f>入力する!E28</f>
        <v/>
      </c>
      <c r="G31" s="28">
        <f>SUMIF($J$19:$J$25,$A31,$K$19:$K$25)</f>
        <v/>
      </c>
      <c r="H31" s="30">
        <f>IF(G31&gt;0,F31-G31,0)</f>
        <v/>
      </c>
      <c r="I31" s="2" t="n"/>
      <c r="J31" s="2" t="n"/>
      <c r="K31" s="2" t="n"/>
    </row>
    <row r="32" ht="22" customHeight="1">
      <c r="A32" s="21">
        <f>入力する!A29</f>
        <v/>
      </c>
      <c r="B32" s="22">
        <f>入力する!B29</f>
        <v/>
      </c>
      <c r="C32" s="22">
        <f>入力する!F29</f>
        <v/>
      </c>
      <c r="D32" s="23">
        <f>IF($B$5&gt;0,C32/$B$5,0)</f>
        <v/>
      </c>
      <c r="E32" s="24">
        <f>IF(C32&gt;0,RANK(C32,$C$18:$C$37),0)</f>
        <v/>
      </c>
      <c r="F32" s="23">
        <f>入力する!E29</f>
        <v/>
      </c>
      <c r="G32" s="23">
        <f>SUMIF($J$19:$J$25,$A32,$K$19:$K$25)</f>
        <v/>
      </c>
      <c r="H32" s="25">
        <f>IF(G32&gt;0,F32-G32,0)</f>
        <v/>
      </c>
      <c r="I32" s="2" t="n"/>
      <c r="J32" s="2" t="n"/>
      <c r="K32" s="2" t="n"/>
    </row>
    <row r="33" ht="22" customHeight="1">
      <c r="A33" s="26">
        <f>入力する!A30</f>
        <v/>
      </c>
      <c r="B33" s="27">
        <f>入力する!B30</f>
        <v/>
      </c>
      <c r="C33" s="27">
        <f>入力する!F30</f>
        <v/>
      </c>
      <c r="D33" s="28">
        <f>IF($B$5&gt;0,C33/$B$5,0)</f>
        <v/>
      </c>
      <c r="E33" s="29">
        <f>IF(C33&gt;0,RANK(C33,$C$18:$C$37),0)</f>
        <v/>
      </c>
      <c r="F33" s="28">
        <f>入力する!E30</f>
        <v/>
      </c>
      <c r="G33" s="28">
        <f>SUMIF($J$19:$J$25,$A33,$K$19:$K$25)</f>
        <v/>
      </c>
      <c r="H33" s="30">
        <f>IF(G33&gt;0,F33-G33,0)</f>
        <v/>
      </c>
      <c r="I33" s="2" t="n"/>
      <c r="J33" s="2" t="n"/>
      <c r="K33" s="2" t="n"/>
    </row>
    <row r="34" ht="22" customHeight="1">
      <c r="A34" s="21">
        <f>入力する!A31</f>
        <v/>
      </c>
      <c r="B34" s="22">
        <f>入力する!B31</f>
        <v/>
      </c>
      <c r="C34" s="22">
        <f>入力する!F31</f>
        <v/>
      </c>
      <c r="D34" s="23">
        <f>IF($B$5&gt;0,C34/$B$5,0)</f>
        <v/>
      </c>
      <c r="E34" s="24">
        <f>IF(C34&gt;0,RANK(C34,$C$18:$C$37),0)</f>
        <v/>
      </c>
      <c r="F34" s="23">
        <f>入力する!E31</f>
        <v/>
      </c>
      <c r="G34" s="23">
        <f>SUMIF($J$19:$J$25,$A34,$K$19:$K$25)</f>
        <v/>
      </c>
      <c r="H34" s="25">
        <f>IF(G34&gt;0,F34-G34,0)</f>
        <v/>
      </c>
      <c r="I34" s="2" t="n"/>
      <c r="J34" s="2" t="n"/>
      <c r="K34" s="2" t="n"/>
    </row>
    <row r="35" ht="22" customHeight="1">
      <c r="A35" s="26">
        <f>入力する!A32</f>
        <v/>
      </c>
      <c r="B35" s="27">
        <f>入力する!B32</f>
        <v/>
      </c>
      <c r="C35" s="27">
        <f>入力する!F32</f>
        <v/>
      </c>
      <c r="D35" s="28">
        <f>IF($B$5&gt;0,C35/$B$5,0)</f>
        <v/>
      </c>
      <c r="E35" s="29">
        <f>IF(C35&gt;0,RANK(C35,$C$18:$C$37),0)</f>
        <v/>
      </c>
      <c r="F35" s="28">
        <f>入力する!E32</f>
        <v/>
      </c>
      <c r="G35" s="28">
        <f>SUMIF($J$19:$J$25,$A35,$K$19:$K$25)</f>
        <v/>
      </c>
      <c r="H35" s="30">
        <f>IF(G35&gt;0,F35-G35,0)</f>
        <v/>
      </c>
      <c r="I35" s="2" t="n"/>
      <c r="J35" s="2" t="n"/>
      <c r="K35" s="2" t="n"/>
    </row>
    <row r="36" ht="22" customHeight="1">
      <c r="A36" s="21">
        <f>入力する!A33</f>
        <v/>
      </c>
      <c r="B36" s="22">
        <f>入力する!B33</f>
        <v/>
      </c>
      <c r="C36" s="22">
        <f>入力する!F33</f>
        <v/>
      </c>
      <c r="D36" s="23">
        <f>IF($B$5&gt;0,C36/$B$5,0)</f>
        <v/>
      </c>
      <c r="E36" s="24">
        <f>IF(C36&gt;0,RANK(C36,$C$18:$C$37),0)</f>
        <v/>
      </c>
      <c r="F36" s="23">
        <f>入力する!E33</f>
        <v/>
      </c>
      <c r="G36" s="23">
        <f>SUMIF($J$19:$J$25,$A36,$K$19:$K$25)</f>
        <v/>
      </c>
      <c r="H36" s="25">
        <f>IF(G36&gt;0,F36-G36,0)</f>
        <v/>
      </c>
      <c r="I36" s="2" t="n"/>
      <c r="J36" s="2" t="n"/>
      <c r="K36" s="2" t="n"/>
    </row>
    <row r="37" ht="22" customHeight="1">
      <c r="A37" s="26">
        <f>入力する!A34</f>
        <v/>
      </c>
      <c r="B37" s="27">
        <f>入力する!B34</f>
        <v/>
      </c>
      <c r="C37" s="27">
        <f>入力する!F34</f>
        <v/>
      </c>
      <c r="D37" s="28">
        <f>IF($B$5&gt;0,C37/$B$5,0)</f>
        <v/>
      </c>
      <c r="E37" s="29">
        <f>IF(C37&gt;0,RANK(C37,$C$18:$C$37),0)</f>
        <v/>
      </c>
      <c r="F37" s="28">
        <f>入力する!E34</f>
        <v/>
      </c>
      <c r="G37" s="28">
        <f>SUMIF($J$19:$J$25,$A37,$K$19:$K$25)</f>
        <v/>
      </c>
      <c r="H37" s="30">
        <f>IF(G37&gt;0,F37-G37,0)</f>
        <v/>
      </c>
      <c r="I37" s="2" t="n"/>
      <c r="J37" s="2" t="n"/>
      <c r="K37" s="2" t="n"/>
    </row>
    <row r="38" ht="22" customHeight="1"/>
    <row r="39" ht="22" customHeight="1"/>
    <row r="40" ht="22" customHeight="1"/>
    <row r="41" ht="22" customHeight="1"/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mergeCells count="15">
    <mergeCell ref="C11:H11"/>
    <mergeCell ref="C6:H6"/>
    <mergeCell ref="A3:H3"/>
    <mergeCell ref="C10:H10"/>
    <mergeCell ref="C14:H14"/>
    <mergeCell ref="C5:H5"/>
    <mergeCell ref="C13:H13"/>
    <mergeCell ref="C9:H9"/>
    <mergeCell ref="A16:H16"/>
    <mergeCell ref="C8:H8"/>
    <mergeCell ref="C4:H4"/>
    <mergeCell ref="A1:H1"/>
    <mergeCell ref="C12:H12"/>
    <mergeCell ref="C7:H7"/>
    <mergeCell ref="J17:K17"/>
  </mergeCells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B32"/>
  <sheetViews>
    <sheetView showGridLines="0" tabSelected="0" workbookViewId="0">
      <selection activeCell="A1" sqref="A1"/>
    </sheetView>
  </sheetViews>
  <sheetFormatPr baseColWidth="8" defaultRowHeight="15"/>
  <cols>
    <col width="104" customWidth="1" min="1" max="1"/>
    <col width="2" customWidth="1" min="2" max="2"/>
  </cols>
  <sheetData>
    <row r="1" ht="26" customHeight="1">
      <c r="A1" s="1" t="inlineStr">
        <is>
          <t>使い方と注意 ― 家事按分の計算シート</t>
        </is>
      </c>
      <c r="B1" s="34" t="n"/>
    </row>
    <row r="2" ht="26" customHeight="1">
      <c r="A2" s="3" t="inlineStr">
        <is>
          <t>このシートについて</t>
        </is>
      </c>
      <c r="B2" s="34" t="n"/>
    </row>
    <row r="3" ht="22" customHeight="1">
      <c r="A3" s="32" t="inlineStr">
        <is>
          <t>家賃・電気・通信などの生活費を、仕事に使っている割合（按分率）で分けて、経費にできる金額を計算します。</t>
        </is>
      </c>
      <c r="B3" s="2" t="n"/>
    </row>
    <row r="4" ht="22" customHeight="1">
      <c r="A4" s="32" t="inlineStr">
        <is>
          <t>シートは3枚。「入力する」に数字を入れると、「集計を見る」が自動で計算とグラフを作ります。</t>
        </is>
      </c>
      <c r="B4" s="2" t="n"/>
    </row>
    <row r="5" ht="22" customHeight="1">
      <c r="A5" s="32" t="inlineStr">
        <is>
          <t>薄い黄色のセルが入力欄です。青っぽいセルは自動計算なので、上書きしないでください。</t>
        </is>
      </c>
      <c r="B5" s="2" t="n"/>
    </row>
    <row r="6" ht="22" customHeight="1">
      <c r="A6" s="32" t="inlineStr">
        <is>
          <t>最初から入っている数字はサンプルです。自分の数字に置きかえて使ってください。</t>
        </is>
      </c>
      <c r="B6" s="2" t="n"/>
    </row>
    <row r="7" ht="26" customHeight="1">
      <c r="A7" s="3" t="inlineStr">
        <is>
          <t>使い方（3ステップ）</t>
        </is>
      </c>
      <c r="B7" s="34" t="n"/>
    </row>
    <row r="8" ht="22" customHeight="1">
      <c r="A8" s="32" t="inlineStr">
        <is>
          <t>1. 「入力する」の4〜11行目に、総床面積・業務に使う面積・1週間の業務時間・想定税率を入れる。</t>
        </is>
      </c>
      <c r="B8" s="2" t="n"/>
    </row>
    <row r="9" ht="22" customHeight="1">
      <c r="A9" s="32" t="inlineStr">
        <is>
          <t xml:space="preserve">　 → 面積按分率・時間按分率・併用按分率が自動で出ます。</t>
        </is>
      </c>
      <c r="B9" s="2" t="n"/>
    </row>
    <row r="10" ht="22" customHeight="1">
      <c r="A10" s="32" t="inlineStr">
        <is>
          <t>2. 15行目から下の表に、費目と年間の支払額を入れ、按分方法をプルダウンで選ぶ（最大20件）。</t>
        </is>
      </c>
      <c r="B10" s="2" t="n"/>
    </row>
    <row r="11" ht="22" customHeight="1">
      <c r="A11" s="32" t="inlineStr">
        <is>
          <t xml:space="preserve">　 → 適用する率・経費にする額・家事分が自動で計算されます。</t>
        </is>
      </c>
      <c r="B11" s="2" t="n"/>
    </row>
    <row r="12" ht="22" customHeight="1">
      <c r="A12" s="32" t="inlineStr">
        <is>
          <t>3. 「集計を見る」を開く。合計・月あたり・節税のめやす・費目別の内訳とグラフが出ます。</t>
        </is>
      </c>
      <c r="B12" s="2" t="n"/>
    </row>
    <row r="13" ht="26" customHeight="1">
      <c r="A13" s="3" t="inlineStr">
        <is>
          <t>按分方法の選び方</t>
        </is>
      </c>
      <c r="B13" s="34" t="n"/>
    </row>
    <row r="14" ht="22" customHeight="1">
      <c r="A14" s="32" t="inlineStr">
        <is>
          <t>面積　： 業務に使う面積 ÷ 総床面積。家賃・地代・火災保険など、場所に対する費用に向く。</t>
        </is>
      </c>
      <c r="B14" s="2" t="n"/>
    </row>
    <row r="15" ht="22" customHeight="1">
      <c r="A15" s="32" t="inlineStr">
        <is>
          <t>時間　： 1週間の業務時間 ÷ 168時間。電気代・通信費など、使った時間で説明しやすい費用に向く。</t>
        </is>
      </c>
      <c r="B15" s="2" t="n"/>
    </row>
    <row r="16" ht="22" customHeight="1">
      <c r="A16" s="32" t="inlineStr">
        <is>
          <t>併用　： 面積按分率 × 時間按分率。その部屋を、その時間だけ使っている、という考え方。率は小さくなります。</t>
        </is>
      </c>
      <c r="B16" s="2" t="n"/>
    </row>
    <row r="17" ht="22" customHeight="1">
      <c r="A17" s="32" t="inlineStr">
        <is>
          <t>手入力： 上の3つで説明しにくいとき。D列に％を直接入れる（例：ネット回線を仕事半分なら 50）。</t>
        </is>
      </c>
      <c r="B17" s="2" t="n"/>
    </row>
    <row r="18" ht="26" customHeight="1">
      <c r="A18" s="3" t="inlineStr">
        <is>
          <t>「集計を見る」の見どころ</t>
        </is>
      </c>
      <c r="B18" s="34" t="n"/>
    </row>
    <row r="19" ht="22" customHeight="1">
      <c r="A19" s="32" t="inlineStr">
        <is>
          <t>全体のサマリー： 年間の支払額・経費にする額・家事分・全体の按分率・月あたり・節税のめやす・件数。</t>
        </is>
      </c>
      <c r="B19" s="2" t="n"/>
    </row>
    <row r="20" ht="22" customHeight="1">
      <c r="A20" s="32" t="inlineStr">
        <is>
          <t>費目ごとの内訳： 構成比（経費全体に占める割合）と順位（RANK）で、効き目の大きい費目がすぐ分かります。</t>
        </is>
      </c>
      <c r="B20" s="2" t="n"/>
    </row>
    <row r="21" ht="22" customHeight="1">
      <c r="A21" s="32" t="inlineStr">
        <is>
          <t>めやすとの差　： J・K列のめやす率と自分の率の差。プラスが大きい費目ほど、根拠の説明を用意しておくと安心です。</t>
        </is>
      </c>
      <c r="B21" s="2" t="n"/>
    </row>
    <row r="22" ht="22" customHeight="1">
      <c r="A22" s="32" t="inlineStr">
        <is>
          <t>グラフは2つ： 横棒グラフ（費目別の経費額）と円グラフ（経費の内訳）。表の上から12件までを表示します。</t>
        </is>
      </c>
      <c r="B22" s="2" t="n"/>
    </row>
    <row r="23" ht="26" customHeight="1">
      <c r="A23" s="3" t="inlineStr">
        <is>
          <t>注意すること</t>
        </is>
      </c>
      <c r="B23" s="34" t="n"/>
    </row>
    <row r="24" ht="22" customHeight="1">
      <c r="A24" s="32" t="inlineStr">
        <is>
          <t>按分率は「なんとなく」ではなく、面積や時間の数字で説明できることが大切です。間取り図や作業記録は残しておきましょう。</t>
        </is>
      </c>
      <c r="B24" s="2" t="n"/>
    </row>
    <row r="25" ht="22" customHeight="1">
      <c r="A25" s="32" t="inlineStr">
        <is>
          <t>節税のめやすは、経費に想定税率を掛けただけの簡易計算です。実際の税額は他の所得や控除で変わります。</t>
        </is>
      </c>
      <c r="B25" s="2" t="n"/>
    </row>
    <row r="26" ht="22" customHeight="1">
      <c r="A26" s="32" t="inlineStr">
        <is>
          <t>めやす率は一般的な参考値です。地域・業種・働き方によって、適切な率は変わります。</t>
        </is>
      </c>
      <c r="B26" s="2" t="n"/>
    </row>
    <row r="27" ht="22" customHeight="1">
      <c r="A27" s="32" t="inlineStr">
        <is>
          <t>最終的な判断は、税務署または顧問税理士に確認してください。このシートは計算を助けるための道具です。</t>
        </is>
      </c>
      <c r="B27" s="2" t="n"/>
    </row>
    <row r="28" ht="22" customHeight="1">
      <c r="A28" s="32" t="inlineStr">
        <is>
          <t>「入力する」のJ列（按分方法の一覧・税率の候補）はプルダウンの元データです。消さないでください。</t>
        </is>
      </c>
      <c r="B28" s="2" t="n"/>
    </row>
    <row r="29" ht="22" customHeight="1">
      <c r="A29" s="32" t="inlineStr">
        <is>
          <t>費目を21件以上に増やしたいときは、表の行を増やしたうえで、集計シートの範囲も合わせて広げてください。</t>
        </is>
      </c>
      <c r="B29" s="2" t="n"/>
    </row>
    <row r="30" ht="26" customHeight="1">
      <c r="A30" s="3" t="inlineStr">
        <is>
          <t>配布について</t>
        </is>
      </c>
      <c r="B30" s="34" t="n"/>
    </row>
    <row r="31" ht="22" customHeight="1">
      <c r="A31" s="32" t="inlineStr">
        <is>
          <t>このテンプレートは自由に使ってかまいません。改変・再配布も可です。</t>
        </is>
      </c>
      <c r="B31" s="2" t="n"/>
    </row>
    <row r="32" ht="22" customHeight="1">
      <c r="A32" s="32" t="inlineStr">
        <is>
          <t>配布元: 副業ポートフォリオ https://satoru-log.jp</t>
        </is>
      </c>
      <c r="B32" s="2" t="n"/>
    </row>
  </sheetData>
  <mergeCells count="7">
    <mergeCell ref="A30:B30"/>
    <mergeCell ref="A2:B2"/>
    <mergeCell ref="A7:B7"/>
    <mergeCell ref="A13:B13"/>
    <mergeCell ref="A1:B1"/>
    <mergeCell ref="A23:B23"/>
    <mergeCell ref="A18:B18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2026-09-01T06:33:14Z</dcterms:created>
  <dcterms:modified xmlns:dcterms="http://purl.org/dc/terms/" xmlns:xsi="http://www.w3.org/2001/XMLSchema-instance" xsi:type="dcterms:W3CDTF">2026-09-01T08:44:57Z</dcterms:modified>
</cp:coreProperties>
</file>