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入力する" sheetId="1" state="visible" r:id="rId1"/>
    <sheet xmlns:r="http://schemas.openxmlformats.org/officeDocument/2006/relationships" name="集計を見る" sheetId="2" state="visible" r:id="rId2"/>
    <sheet xmlns:r="http://schemas.openxmlformats.org/officeDocument/2006/relationships" name="使い方と注意" sheetId="3" state="visible" r:id="rId3"/>
  </sheets>
  <definedNames>
    <definedName name="_xlnm._FilterDatabase" localSheetId="0" hidden="1">'入力する'!$A$4:$K$204</definedName>
    <definedName name="_xlnm.Print_Titles" localSheetId="0">'入力する'!$1:$4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/m/d"/>
    <numFmt numFmtId="165" formatCode="#,##0&quot;件&quot;"/>
    <numFmt numFmtId="166" formatCode="0.0%"/>
  </numFmts>
  <fonts count="7">
    <font>
      <name val="Calibri"/>
      <family val="2"/>
      <color theme="1"/>
      <sz val="11"/>
      <scheme val="minor"/>
    </font>
    <font>
      <name val="游ゴシック"/>
      <b val="1"/>
      <color rgb="001F3864"/>
      <sz val="16"/>
    </font>
    <font>
      <name val="游ゴシック"/>
      <color rgb="007F7F7F"/>
      <sz val="10"/>
    </font>
    <font>
      <name val="游ゴシック"/>
      <b val="1"/>
      <color rgb="00FFFFFF"/>
      <sz val="11"/>
    </font>
    <font>
      <name val="游ゴシック"/>
      <b val="1"/>
      <sz val="11"/>
    </font>
    <font>
      <name val="游ゴシック"/>
      <sz val="11"/>
    </font>
    <font>
      <name val="游ゴシック"/>
      <color rgb="0044546A"/>
      <sz val="11"/>
    </font>
  </fonts>
  <fills count="7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8EDF5"/>
      </patternFill>
    </fill>
    <fill>
      <patternFill patternType="solid">
        <fgColor rgb="002E5C9E"/>
      </patternFill>
    </fill>
    <fill>
      <patternFill patternType="solid">
        <fgColor rgb="00F7F8FA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4" fillId="0" borderId="0" applyAlignment="1" pivotButton="0" quotePrefix="0" xfId="0">
      <alignment horizontal="left" vertical="center"/>
    </xf>
    <xf numFmtId="1" fontId="5" fillId="6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3" fontId="5" fillId="6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3" fontId="6" fillId="0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center" vertical="center"/>
    </xf>
    <xf numFmtId="3" fontId="6" fillId="5" borderId="1" applyAlignment="1" pivotButton="0" quotePrefix="0" xfId="0">
      <alignment horizontal="right" vertical="center"/>
    </xf>
    <xf numFmtId="0" fontId="1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3" fontId="5" fillId="3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165" fontId="5" fillId="3" borderId="1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166" fontId="5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center" vertical="center"/>
    </xf>
    <xf numFmtId="165" fontId="5" fillId="0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3" fontId="5" fillId="5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/>
    </xf>
    <xf numFmtId="3" fontId="4" fillId="3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164" fontId="5" fillId="6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166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" fontId="5" fillId="6" borderId="1" applyAlignment="1" applyProtection="1" pivotButton="0" quotePrefix="0" xfId="0">
      <alignment horizontal="right" vertical="center"/>
      <protection locked="0" hidden="0"/>
    </xf>
    <xf numFmtId="3" fontId="5" fillId="6" borderId="1" applyAlignment="1" applyProtection="1" pivotButton="0" quotePrefix="0" xfId="0">
      <alignment horizontal="right" vertical="center"/>
      <protection locked="0" hidden="0"/>
    </xf>
    <xf numFmtId="164" fontId="5" fillId="6" borderId="1" applyAlignment="1" applyProtection="1" pivotButton="0" quotePrefix="0" xfId="0">
      <alignment horizontal="right" vertical="center"/>
      <protection locked="0" hidden="0"/>
    </xf>
    <xf numFmtId="0" fontId="5" fillId="6" borderId="1" applyAlignment="1" applyProtection="1" pivotButton="0" quotePrefix="0" xfId="0">
      <alignment horizontal="left" vertical="center"/>
      <protection locked="0" hidden="0"/>
    </xf>
    <xf numFmtId="0" fontId="5" fillId="6" borderId="1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dxfs count="1">
    <dxf>
      <font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経費の科目べつ合計（円）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'集計を見る'!B22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'集計を見る'!$A$23:$A$42</f>
            </numRef>
          </cat>
          <val>
            <numRef>
              <f>'集計を見る'!$B$23:$B$42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月べつの推移（入金と経費）</a:t>
            </a:r>
          </a:p>
        </rich>
      </tx>
    </title>
    <plotArea>
      <lineChart>
        <grouping val="standard"/>
        <ser>
          <idx val="0"/>
          <order val="0"/>
          <tx>
            <strRef>
              <f>'集計を見る'!B66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'集計を見る'!$A$67:$A$78</f>
            </numRef>
          </cat>
          <val>
            <numRef>
              <f>'集計を見る'!$B$67:$B$78</f>
            </numRef>
          </val>
        </ser>
        <ser>
          <idx val="1"/>
          <order val="1"/>
          <tx>
            <strRef>
              <f>'集計を見る'!C66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'集計を見る'!$A$67:$A$78</f>
            </numRef>
          </cat>
          <val>
            <numRef>
              <f>'集計を見る'!$C$67:$C$78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月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金額（円）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7</col>
      <colOff>0</colOff>
      <row>4</row>
      <rowOff>0</rowOff>
    </from>
    <ext cx="7200000" cy="54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36</row>
      <rowOff>0</rowOff>
    </from>
    <ext cx="720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A1:K204"/>
  <sheetViews>
    <sheetView showGridLines="0" tabSelected="1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8" customWidth="1" min="4" max="4"/>
    <col width="14" customWidth="1" min="5" max="5"/>
    <col width="14" customWidth="1" min="6" max="6"/>
    <col width="22" customWidth="1" min="7" max="7"/>
    <col width="14" customWidth="1" min="8" max="8"/>
    <col hidden="1" width="12" customWidth="1" min="9" max="9"/>
    <col width="16" customWidth="1" min="10" max="10"/>
    <col width="22" customWidth="1" min="11" max="11"/>
  </cols>
  <sheetData>
    <row r="1" ht="22" customHeight="1">
      <c r="A1" s="1" t="inlineStr">
        <is>
          <t>対象の年</t>
        </is>
      </c>
      <c r="B1" s="44" t="n">
        <v>2026</v>
      </c>
      <c r="D1" s="3" t="inlineStr">
        <is>
          <t>※ 「集計を見る」の月べつ集計は、この年の12か月で作ります。</t>
        </is>
      </c>
    </row>
    <row r="2" ht="22" customHeight="1">
      <c r="A2" s="1" t="inlineStr">
        <is>
          <t>開始残高</t>
        </is>
      </c>
      <c r="B2" s="45" t="n">
        <v>0</v>
      </c>
      <c r="D2" s="3" t="inlineStr">
        <is>
          <t>※ 現金の開始残高（円）。書きはじめる日に手もとにある現金です。</t>
        </is>
      </c>
    </row>
    <row r="3" ht="22" customHeight="1">
      <c r="A3" s="1" t="inlineStr">
        <is>
          <t>高額めやす</t>
        </is>
      </c>
      <c r="B3" s="45" t="n">
        <v>30000</v>
      </c>
      <c r="D3" s="3" t="inlineStr">
        <is>
          <t>※ この金額（円）以上の出金に「高額（要確認）」を出します。</t>
        </is>
      </c>
    </row>
    <row r="4" ht="26" customHeight="1">
      <c r="A4" s="5" t="inlineStr">
        <is>
          <t>日付</t>
        </is>
      </c>
      <c r="B4" s="5" t="inlineStr">
        <is>
          <t>摘要（相手先・内容）</t>
        </is>
      </c>
      <c r="C4" s="5" t="inlineStr">
        <is>
          <t>勘定科目</t>
        </is>
      </c>
      <c r="D4" s="5" t="inlineStr">
        <is>
          <t>支払方法</t>
        </is>
      </c>
      <c r="E4" s="5" t="inlineStr">
        <is>
          <t>入金（円）</t>
        </is>
      </c>
      <c r="F4" s="5" t="inlineStr">
        <is>
          <t>出金（円）</t>
        </is>
      </c>
      <c r="G4" s="5" t="inlineStr">
        <is>
          <t>備考</t>
        </is>
      </c>
      <c r="H4" s="6" t="inlineStr">
        <is>
          <t>種類（自動）</t>
        </is>
      </c>
      <c r="I4" s="6" t="inlineStr">
        <is>
          <t>月（自動）</t>
        </is>
      </c>
      <c r="J4" s="6" t="inlineStr">
        <is>
          <t>現金残高（自動）</t>
        </is>
      </c>
      <c r="K4" s="6" t="inlineStr">
        <is>
          <t>入力チェック（自動）</t>
        </is>
      </c>
    </row>
    <row r="5" ht="22" customHeight="1">
      <c r="A5" s="46" t="n"/>
      <c r="B5" s="47" t="n"/>
      <c r="C5" s="48" t="n"/>
      <c r="D5" s="48" t="n"/>
      <c r="E5" s="45" t="n"/>
      <c r="F5" s="45" t="n"/>
      <c r="G5" s="47" t="n"/>
      <c r="H5" s="10">
        <f>IF($C5="","",IF(COUNTIF('集計を見る'!$A$47:$A$49,$C5)&gt;0,"収入",IF(COUNTIF('集計を見る'!$A$50:$A$54,$C5)&gt;0,"その他",IF(COUNTIF('集計を見る'!$A$23:$A$42,$C5)&gt;0,"経費","未登録"))))</f>
        <v/>
      </c>
      <c r="I5" s="10">
        <f>IF($A5="","",TEXT($A5,"yyyy/mm"))</f>
        <v/>
      </c>
      <c r="J5" s="11">
        <f>IF($A5="","",$B$2+SUMIFS($E$5:$E5,$D$5:$D5,"現金")-SUMIFS($F$5:$F5,$D$5:$D5,"現金"))</f>
        <v/>
      </c>
      <c r="K5" s="10">
        <f>IF(AND($A5="",$C5="",$E5="",$F5=""),"",IF($A5="","日付が未入力",IF($C5="","科目が未入力",IF($H5="未登録","科目が一覧にない",IF(AND($E5&lt;&gt;"",$F5&lt;&gt;""),"入金と出金が両方",IF(AND($E5="",$F5=""),"金額が未入力",IF(AND($H5="収入",$F5&lt;&gt;""),"入金と出金が逆かも",IF(AND($H5="経費",$E5&lt;&gt;""),"入金と出金が逆かも",IF(AND($F5&lt;&gt;"",$F5&gt;=$B$3),"高額（要確認）",IF($J5&lt;0,"現金がマイナス","OK"))))))))))</f>
        <v/>
      </c>
    </row>
    <row r="6" ht="22" customHeight="1">
      <c r="A6" s="46" t="n"/>
      <c r="B6" s="47" t="n"/>
      <c r="C6" s="48" t="n"/>
      <c r="D6" s="48" t="n"/>
      <c r="E6" s="45" t="n"/>
      <c r="F6" s="45" t="n"/>
      <c r="G6" s="47" t="n"/>
      <c r="H6" s="12">
        <f>IF($C6="","",IF(COUNTIF('集計を見る'!$A$47:$A$49,$C6)&gt;0,"収入",IF(COUNTIF('集計を見る'!$A$50:$A$54,$C6)&gt;0,"その他",IF(COUNTIF('集計を見る'!$A$23:$A$42,$C6)&gt;0,"経費","未登録"))))</f>
        <v/>
      </c>
      <c r="I6" s="12">
        <f>IF($A6="","",TEXT($A6,"yyyy/mm"))</f>
        <v/>
      </c>
      <c r="J6" s="13">
        <f>IF($A6="","",$B$2+SUMIFS($E$5:$E6,$D$5:$D6,"現金")-SUMIFS($F$5:$F6,$D$5:$D6,"現金"))</f>
        <v/>
      </c>
      <c r="K6" s="12">
        <f>IF(AND($A6="",$C6="",$E6="",$F6=""),"",IF($A6="","日付が未入力",IF($C6="","科目が未入力",IF($H6="未登録","科目が一覧にない",IF(AND($E6&lt;&gt;"",$F6&lt;&gt;""),"入金と出金が両方",IF(AND($E6="",$F6=""),"金額が未入力",IF(AND($H6="収入",$F6&lt;&gt;""),"入金と出金が逆かも",IF(AND($H6="経費",$E6&lt;&gt;""),"入金と出金が逆かも",IF(AND($F6&lt;&gt;"",$F6&gt;=$B$3),"高額（要確認）",IF($J6&lt;0,"現金がマイナス","OK"))))))))))</f>
        <v/>
      </c>
    </row>
    <row r="7" ht="22" customHeight="1">
      <c r="A7" s="46" t="n"/>
      <c r="B7" s="47" t="n"/>
      <c r="C7" s="48" t="n"/>
      <c r="D7" s="48" t="n"/>
      <c r="E7" s="45" t="n"/>
      <c r="F7" s="45" t="n"/>
      <c r="G7" s="47" t="n"/>
      <c r="H7" s="10">
        <f>IF($C7="","",IF(COUNTIF('集計を見る'!$A$47:$A$49,$C7)&gt;0,"収入",IF(COUNTIF('集計を見る'!$A$50:$A$54,$C7)&gt;0,"その他",IF(COUNTIF('集計を見る'!$A$23:$A$42,$C7)&gt;0,"経費","未登録"))))</f>
        <v/>
      </c>
      <c r="I7" s="10">
        <f>IF($A7="","",TEXT($A7,"yyyy/mm"))</f>
        <v/>
      </c>
      <c r="J7" s="11">
        <f>IF($A7="","",$B$2+SUMIFS($E$5:$E7,$D$5:$D7,"現金")-SUMIFS($F$5:$F7,$D$5:$D7,"現金"))</f>
        <v/>
      </c>
      <c r="K7" s="10">
        <f>IF(AND($A7="",$C7="",$E7="",$F7=""),"",IF($A7="","日付が未入力",IF($C7="","科目が未入力",IF($H7="未登録","科目が一覧にない",IF(AND($E7&lt;&gt;"",$F7&lt;&gt;""),"入金と出金が両方",IF(AND($E7="",$F7=""),"金額が未入力",IF(AND($H7="収入",$F7&lt;&gt;""),"入金と出金が逆かも",IF(AND($H7="経費",$E7&lt;&gt;""),"入金と出金が逆かも",IF(AND($F7&lt;&gt;"",$F7&gt;=$B$3),"高額（要確認）",IF($J7&lt;0,"現金がマイナス","OK"))))))))))</f>
        <v/>
      </c>
    </row>
    <row r="8" ht="22" customHeight="1">
      <c r="A8" s="46" t="n"/>
      <c r="B8" s="47" t="n"/>
      <c r="C8" s="48" t="n"/>
      <c r="D8" s="48" t="n"/>
      <c r="E8" s="45" t="n"/>
      <c r="F8" s="45" t="n"/>
      <c r="G8" s="47" t="n"/>
      <c r="H8" s="12">
        <f>IF($C8="","",IF(COUNTIF('集計を見る'!$A$47:$A$49,$C8)&gt;0,"収入",IF(COUNTIF('集計を見る'!$A$50:$A$54,$C8)&gt;0,"その他",IF(COUNTIF('集計を見る'!$A$23:$A$42,$C8)&gt;0,"経費","未登録"))))</f>
        <v/>
      </c>
      <c r="I8" s="12">
        <f>IF($A8="","",TEXT($A8,"yyyy/mm"))</f>
        <v/>
      </c>
      <c r="J8" s="13">
        <f>IF($A8="","",$B$2+SUMIFS($E$5:$E8,$D$5:$D8,"現金")-SUMIFS($F$5:$F8,$D$5:$D8,"現金"))</f>
        <v/>
      </c>
      <c r="K8" s="12">
        <f>IF(AND($A8="",$C8="",$E8="",$F8=""),"",IF($A8="","日付が未入力",IF($C8="","科目が未入力",IF($H8="未登録","科目が一覧にない",IF(AND($E8&lt;&gt;"",$F8&lt;&gt;""),"入金と出金が両方",IF(AND($E8="",$F8=""),"金額が未入力",IF(AND($H8="収入",$F8&lt;&gt;""),"入金と出金が逆かも",IF(AND($H8="経費",$E8&lt;&gt;""),"入金と出金が逆かも",IF(AND($F8&lt;&gt;"",$F8&gt;=$B$3),"高額（要確認）",IF($J8&lt;0,"現金がマイナス","OK"))))))))))</f>
        <v/>
      </c>
    </row>
    <row r="9" ht="22" customHeight="1">
      <c r="A9" s="46" t="n"/>
      <c r="B9" s="47" t="n"/>
      <c r="C9" s="48" t="n"/>
      <c r="D9" s="48" t="n"/>
      <c r="E9" s="45" t="n"/>
      <c r="F9" s="45" t="n"/>
      <c r="G9" s="47" t="n"/>
      <c r="H9" s="10">
        <f>IF($C9="","",IF(COUNTIF('集計を見る'!$A$47:$A$49,$C9)&gt;0,"収入",IF(COUNTIF('集計を見る'!$A$50:$A$54,$C9)&gt;0,"その他",IF(COUNTIF('集計を見る'!$A$23:$A$42,$C9)&gt;0,"経費","未登録"))))</f>
        <v/>
      </c>
      <c r="I9" s="10">
        <f>IF($A9="","",TEXT($A9,"yyyy/mm"))</f>
        <v/>
      </c>
      <c r="J9" s="11">
        <f>IF($A9="","",$B$2+SUMIFS($E$5:$E9,$D$5:$D9,"現金")-SUMIFS($F$5:$F9,$D$5:$D9,"現金"))</f>
        <v/>
      </c>
      <c r="K9" s="10">
        <f>IF(AND($A9="",$C9="",$E9="",$F9=""),"",IF($A9="","日付が未入力",IF($C9="","科目が未入力",IF($H9="未登録","科目が一覧にない",IF(AND($E9&lt;&gt;"",$F9&lt;&gt;""),"入金と出金が両方",IF(AND($E9="",$F9=""),"金額が未入力",IF(AND($H9="収入",$F9&lt;&gt;""),"入金と出金が逆かも",IF(AND($H9="経費",$E9&lt;&gt;""),"入金と出金が逆かも",IF(AND($F9&lt;&gt;"",$F9&gt;=$B$3),"高額（要確認）",IF($J9&lt;0,"現金がマイナス","OK"))))))))))</f>
        <v/>
      </c>
    </row>
    <row r="10" ht="22" customHeight="1">
      <c r="A10" s="46" t="n"/>
      <c r="B10" s="47" t="n"/>
      <c r="C10" s="48" t="n"/>
      <c r="D10" s="48" t="n"/>
      <c r="E10" s="45" t="n"/>
      <c r="F10" s="45" t="n"/>
      <c r="G10" s="47" t="n"/>
      <c r="H10" s="12">
        <f>IF($C10="","",IF(COUNTIF('集計を見る'!$A$47:$A$49,$C10)&gt;0,"収入",IF(COUNTIF('集計を見る'!$A$50:$A$54,$C10)&gt;0,"その他",IF(COUNTIF('集計を見る'!$A$23:$A$42,$C10)&gt;0,"経費","未登録"))))</f>
        <v/>
      </c>
      <c r="I10" s="12">
        <f>IF($A10="","",TEXT($A10,"yyyy/mm"))</f>
        <v/>
      </c>
      <c r="J10" s="13">
        <f>IF($A10="","",$B$2+SUMIFS($E$5:$E10,$D$5:$D10,"現金")-SUMIFS($F$5:$F10,$D$5:$D10,"現金"))</f>
        <v/>
      </c>
      <c r="K10" s="12">
        <f>IF(AND($A10="",$C10="",$E10="",$F10=""),"",IF($A10="","日付が未入力",IF($C10="","科目が未入力",IF($H10="未登録","科目が一覧にない",IF(AND($E10&lt;&gt;"",$F10&lt;&gt;""),"入金と出金が両方",IF(AND($E10="",$F10=""),"金額が未入力",IF(AND($H10="収入",$F10&lt;&gt;""),"入金と出金が逆かも",IF(AND($H10="経費",$E10&lt;&gt;""),"入金と出金が逆かも",IF(AND($F10&lt;&gt;"",$F10&gt;=$B$3),"高額（要確認）",IF($J10&lt;0,"現金がマイナス","OK"))))))))))</f>
        <v/>
      </c>
    </row>
    <row r="11" ht="22" customHeight="1">
      <c r="A11" s="46" t="n"/>
      <c r="B11" s="47" t="n"/>
      <c r="C11" s="48" t="n"/>
      <c r="D11" s="48" t="n"/>
      <c r="E11" s="45" t="n"/>
      <c r="F11" s="45" t="n"/>
      <c r="G11" s="47" t="n"/>
      <c r="H11" s="10">
        <f>IF($C11="","",IF(COUNTIF('集計を見る'!$A$47:$A$49,$C11)&gt;0,"収入",IF(COUNTIF('集計を見る'!$A$50:$A$54,$C11)&gt;0,"その他",IF(COUNTIF('集計を見る'!$A$23:$A$42,$C11)&gt;0,"経費","未登録"))))</f>
        <v/>
      </c>
      <c r="I11" s="10">
        <f>IF($A11="","",TEXT($A11,"yyyy/mm"))</f>
        <v/>
      </c>
      <c r="J11" s="11">
        <f>IF($A11="","",$B$2+SUMIFS($E$5:$E11,$D$5:$D11,"現金")-SUMIFS($F$5:$F11,$D$5:$D11,"現金"))</f>
        <v/>
      </c>
      <c r="K11" s="10">
        <f>IF(AND($A11="",$C11="",$E11="",$F11=""),"",IF($A11="","日付が未入力",IF($C11="","科目が未入力",IF($H11="未登録","科目が一覧にない",IF(AND($E11&lt;&gt;"",$F11&lt;&gt;""),"入金と出金が両方",IF(AND($E11="",$F11=""),"金額が未入力",IF(AND($H11="収入",$F11&lt;&gt;""),"入金と出金が逆かも",IF(AND($H11="経費",$E11&lt;&gt;""),"入金と出金が逆かも",IF(AND($F11&lt;&gt;"",$F11&gt;=$B$3),"高額（要確認）",IF($J11&lt;0,"現金がマイナス","OK"))))))))))</f>
        <v/>
      </c>
    </row>
    <row r="12" ht="22" customHeight="1">
      <c r="A12" s="46" t="n"/>
      <c r="B12" s="47" t="n"/>
      <c r="C12" s="48" t="n"/>
      <c r="D12" s="48" t="n"/>
      <c r="E12" s="45" t="n"/>
      <c r="F12" s="45" t="n"/>
      <c r="G12" s="47" t="n"/>
      <c r="H12" s="12">
        <f>IF($C12="","",IF(COUNTIF('集計を見る'!$A$47:$A$49,$C12)&gt;0,"収入",IF(COUNTIF('集計を見る'!$A$50:$A$54,$C12)&gt;0,"その他",IF(COUNTIF('集計を見る'!$A$23:$A$42,$C12)&gt;0,"経費","未登録"))))</f>
        <v/>
      </c>
      <c r="I12" s="12">
        <f>IF($A12="","",TEXT($A12,"yyyy/mm"))</f>
        <v/>
      </c>
      <c r="J12" s="13">
        <f>IF($A12="","",$B$2+SUMIFS($E$5:$E12,$D$5:$D12,"現金")-SUMIFS($F$5:$F12,$D$5:$D12,"現金"))</f>
        <v/>
      </c>
      <c r="K12" s="12">
        <f>IF(AND($A12="",$C12="",$E12="",$F12=""),"",IF($A12="","日付が未入力",IF($C12="","科目が未入力",IF($H12="未登録","科目が一覧にない",IF(AND($E12&lt;&gt;"",$F12&lt;&gt;""),"入金と出金が両方",IF(AND($E12="",$F12=""),"金額が未入力",IF(AND($H12="収入",$F12&lt;&gt;""),"入金と出金が逆かも",IF(AND($H12="経費",$E12&lt;&gt;""),"入金と出金が逆かも",IF(AND($F12&lt;&gt;"",$F12&gt;=$B$3),"高額（要確認）",IF($J12&lt;0,"現金がマイナス","OK"))))))))))</f>
        <v/>
      </c>
    </row>
    <row r="13" ht="22" customHeight="1">
      <c r="A13" s="46" t="n"/>
      <c r="B13" s="47" t="n"/>
      <c r="C13" s="48" t="n"/>
      <c r="D13" s="48" t="n"/>
      <c r="E13" s="45" t="n"/>
      <c r="F13" s="45" t="n"/>
      <c r="G13" s="47" t="n"/>
      <c r="H13" s="10">
        <f>IF($C13="","",IF(COUNTIF('集計を見る'!$A$47:$A$49,$C13)&gt;0,"収入",IF(COUNTIF('集計を見る'!$A$50:$A$54,$C13)&gt;0,"その他",IF(COUNTIF('集計を見る'!$A$23:$A$42,$C13)&gt;0,"経費","未登録"))))</f>
        <v/>
      </c>
      <c r="I13" s="10">
        <f>IF($A13="","",TEXT($A13,"yyyy/mm"))</f>
        <v/>
      </c>
      <c r="J13" s="11">
        <f>IF($A13="","",$B$2+SUMIFS($E$5:$E13,$D$5:$D13,"現金")-SUMIFS($F$5:$F13,$D$5:$D13,"現金"))</f>
        <v/>
      </c>
      <c r="K13" s="10">
        <f>IF(AND($A13="",$C13="",$E13="",$F13=""),"",IF($A13="","日付が未入力",IF($C13="","科目が未入力",IF($H13="未登録","科目が一覧にない",IF(AND($E13&lt;&gt;"",$F13&lt;&gt;""),"入金と出金が両方",IF(AND($E13="",$F13=""),"金額が未入力",IF(AND($H13="収入",$F13&lt;&gt;""),"入金と出金が逆かも",IF(AND($H13="経費",$E13&lt;&gt;""),"入金と出金が逆かも",IF(AND($F13&lt;&gt;"",$F13&gt;=$B$3),"高額（要確認）",IF($J13&lt;0,"現金がマイナス","OK"))))))))))</f>
        <v/>
      </c>
    </row>
    <row r="14" ht="22" customHeight="1">
      <c r="A14" s="46" t="n"/>
      <c r="B14" s="47" t="n"/>
      <c r="C14" s="48" t="n"/>
      <c r="D14" s="48" t="n"/>
      <c r="E14" s="45" t="n"/>
      <c r="F14" s="45" t="n"/>
      <c r="G14" s="47" t="n"/>
      <c r="H14" s="12">
        <f>IF($C14="","",IF(COUNTIF('集計を見る'!$A$47:$A$49,$C14)&gt;0,"収入",IF(COUNTIF('集計を見る'!$A$50:$A$54,$C14)&gt;0,"その他",IF(COUNTIF('集計を見る'!$A$23:$A$42,$C14)&gt;0,"経費","未登録"))))</f>
        <v/>
      </c>
      <c r="I14" s="12">
        <f>IF($A14="","",TEXT($A14,"yyyy/mm"))</f>
        <v/>
      </c>
      <c r="J14" s="13">
        <f>IF($A14="","",$B$2+SUMIFS($E$5:$E14,$D$5:$D14,"現金")-SUMIFS($F$5:$F14,$D$5:$D14,"現金"))</f>
        <v/>
      </c>
      <c r="K14" s="12">
        <f>IF(AND($A14="",$C14="",$E14="",$F14=""),"",IF($A14="","日付が未入力",IF($C14="","科目が未入力",IF($H14="未登録","科目が一覧にない",IF(AND($E14&lt;&gt;"",$F14&lt;&gt;""),"入金と出金が両方",IF(AND($E14="",$F14=""),"金額が未入力",IF(AND($H14="収入",$F14&lt;&gt;""),"入金と出金が逆かも",IF(AND($H14="経費",$E14&lt;&gt;""),"入金と出金が逆かも",IF(AND($F14&lt;&gt;"",$F14&gt;=$B$3),"高額（要確認）",IF($J14&lt;0,"現金がマイナス","OK"))))))))))</f>
        <v/>
      </c>
    </row>
    <row r="15" ht="22" customHeight="1">
      <c r="A15" s="46" t="n"/>
      <c r="B15" s="47" t="n"/>
      <c r="C15" s="48" t="n"/>
      <c r="D15" s="48" t="n"/>
      <c r="E15" s="45" t="n"/>
      <c r="F15" s="45" t="n"/>
      <c r="G15" s="47" t="n"/>
      <c r="H15" s="10">
        <f>IF($C15="","",IF(COUNTIF('集計を見る'!$A$47:$A$49,$C15)&gt;0,"収入",IF(COUNTIF('集計を見る'!$A$50:$A$54,$C15)&gt;0,"その他",IF(COUNTIF('集計を見る'!$A$23:$A$42,$C15)&gt;0,"経費","未登録"))))</f>
        <v/>
      </c>
      <c r="I15" s="10">
        <f>IF($A15="","",TEXT($A15,"yyyy/mm"))</f>
        <v/>
      </c>
      <c r="J15" s="11">
        <f>IF($A15="","",$B$2+SUMIFS($E$5:$E15,$D$5:$D15,"現金")-SUMIFS($F$5:$F15,$D$5:$D15,"現金"))</f>
        <v/>
      </c>
      <c r="K15" s="10">
        <f>IF(AND($A15="",$C15="",$E15="",$F15=""),"",IF($A15="","日付が未入力",IF($C15="","科目が未入力",IF($H15="未登録","科目が一覧にない",IF(AND($E15&lt;&gt;"",$F15&lt;&gt;""),"入金と出金が両方",IF(AND($E15="",$F15=""),"金額が未入力",IF(AND($H15="収入",$F15&lt;&gt;""),"入金と出金が逆かも",IF(AND($H15="経費",$E15&lt;&gt;""),"入金と出金が逆かも",IF(AND($F15&lt;&gt;"",$F15&gt;=$B$3),"高額（要確認）",IF($J15&lt;0,"現金がマイナス","OK"))))))))))</f>
        <v/>
      </c>
    </row>
    <row r="16" ht="22" customHeight="1">
      <c r="A16" s="46" t="n"/>
      <c r="B16" s="47" t="n"/>
      <c r="C16" s="48" t="n"/>
      <c r="D16" s="48" t="n"/>
      <c r="E16" s="45" t="n"/>
      <c r="F16" s="45" t="n"/>
      <c r="G16" s="47" t="n"/>
      <c r="H16" s="12">
        <f>IF($C16="","",IF(COUNTIF('集計を見る'!$A$47:$A$49,$C16)&gt;0,"収入",IF(COUNTIF('集計を見る'!$A$50:$A$54,$C16)&gt;0,"その他",IF(COUNTIF('集計を見る'!$A$23:$A$42,$C16)&gt;0,"経費","未登録"))))</f>
        <v/>
      </c>
      <c r="I16" s="12">
        <f>IF($A16="","",TEXT($A16,"yyyy/mm"))</f>
        <v/>
      </c>
      <c r="J16" s="13">
        <f>IF($A16="","",$B$2+SUMIFS($E$5:$E16,$D$5:$D16,"現金")-SUMIFS($F$5:$F16,$D$5:$D16,"現金"))</f>
        <v/>
      </c>
      <c r="K16" s="12">
        <f>IF(AND($A16="",$C16="",$E16="",$F16=""),"",IF($A16="","日付が未入力",IF($C16="","科目が未入力",IF($H16="未登録","科目が一覧にない",IF(AND($E16&lt;&gt;"",$F16&lt;&gt;""),"入金と出金が両方",IF(AND($E16="",$F16=""),"金額が未入力",IF(AND($H16="収入",$F16&lt;&gt;""),"入金と出金が逆かも",IF(AND($H16="経費",$E16&lt;&gt;""),"入金と出金が逆かも",IF(AND($F16&lt;&gt;"",$F16&gt;=$B$3),"高額（要確認）",IF($J16&lt;0,"現金がマイナス","OK"))))))))))</f>
        <v/>
      </c>
    </row>
    <row r="17" ht="22" customHeight="1">
      <c r="A17" s="46" t="n"/>
      <c r="B17" s="47" t="n"/>
      <c r="C17" s="48" t="n"/>
      <c r="D17" s="48" t="n"/>
      <c r="E17" s="45" t="n"/>
      <c r="F17" s="45" t="n"/>
      <c r="G17" s="47" t="n"/>
      <c r="H17" s="10">
        <f>IF($C17="","",IF(COUNTIF('集計を見る'!$A$47:$A$49,$C17)&gt;0,"収入",IF(COUNTIF('集計を見る'!$A$50:$A$54,$C17)&gt;0,"その他",IF(COUNTIF('集計を見る'!$A$23:$A$42,$C17)&gt;0,"経費","未登録"))))</f>
        <v/>
      </c>
      <c r="I17" s="10">
        <f>IF($A17="","",TEXT($A17,"yyyy/mm"))</f>
        <v/>
      </c>
      <c r="J17" s="11">
        <f>IF($A17="","",$B$2+SUMIFS($E$5:$E17,$D$5:$D17,"現金")-SUMIFS($F$5:$F17,$D$5:$D17,"現金"))</f>
        <v/>
      </c>
      <c r="K17" s="10">
        <f>IF(AND($A17="",$C17="",$E17="",$F17=""),"",IF($A17="","日付が未入力",IF($C17="","科目が未入力",IF($H17="未登録","科目が一覧にない",IF(AND($E17&lt;&gt;"",$F17&lt;&gt;""),"入金と出金が両方",IF(AND($E17="",$F17=""),"金額が未入力",IF(AND($H17="収入",$F17&lt;&gt;""),"入金と出金が逆かも",IF(AND($H17="経費",$E17&lt;&gt;""),"入金と出金が逆かも",IF(AND($F17&lt;&gt;"",$F17&gt;=$B$3),"高額（要確認）",IF($J17&lt;0,"現金がマイナス","OK"))))))))))</f>
        <v/>
      </c>
    </row>
    <row r="18" ht="22" customHeight="1">
      <c r="A18" s="46" t="n"/>
      <c r="B18" s="47" t="n"/>
      <c r="C18" s="48" t="n"/>
      <c r="D18" s="48" t="n"/>
      <c r="E18" s="45" t="n"/>
      <c r="F18" s="45" t="n"/>
      <c r="G18" s="47" t="n"/>
      <c r="H18" s="12">
        <f>IF($C18="","",IF(COUNTIF('集計を見る'!$A$47:$A$49,$C18)&gt;0,"収入",IF(COUNTIF('集計を見る'!$A$50:$A$54,$C18)&gt;0,"その他",IF(COUNTIF('集計を見る'!$A$23:$A$42,$C18)&gt;0,"経費","未登録"))))</f>
        <v/>
      </c>
      <c r="I18" s="12">
        <f>IF($A18="","",TEXT($A18,"yyyy/mm"))</f>
        <v/>
      </c>
      <c r="J18" s="13">
        <f>IF($A18="","",$B$2+SUMIFS($E$5:$E18,$D$5:$D18,"現金")-SUMIFS($F$5:$F18,$D$5:$D18,"現金"))</f>
        <v/>
      </c>
      <c r="K18" s="12">
        <f>IF(AND($A18="",$C18="",$E18="",$F18=""),"",IF($A18="","日付が未入力",IF($C18="","科目が未入力",IF($H18="未登録","科目が一覧にない",IF(AND($E18&lt;&gt;"",$F18&lt;&gt;""),"入金と出金が両方",IF(AND($E18="",$F18=""),"金額が未入力",IF(AND($H18="収入",$F18&lt;&gt;""),"入金と出金が逆かも",IF(AND($H18="経費",$E18&lt;&gt;""),"入金と出金が逆かも",IF(AND($F18&lt;&gt;"",$F18&gt;=$B$3),"高額（要確認）",IF($J18&lt;0,"現金がマイナス","OK"))))))))))</f>
        <v/>
      </c>
    </row>
    <row r="19" ht="22" customHeight="1">
      <c r="A19" s="46" t="n"/>
      <c r="B19" s="47" t="n"/>
      <c r="C19" s="48" t="n"/>
      <c r="D19" s="48" t="n"/>
      <c r="E19" s="45" t="n"/>
      <c r="F19" s="45" t="n"/>
      <c r="G19" s="47" t="n"/>
      <c r="H19" s="10">
        <f>IF($C19="","",IF(COUNTIF('集計を見る'!$A$47:$A$49,$C19)&gt;0,"収入",IF(COUNTIF('集計を見る'!$A$50:$A$54,$C19)&gt;0,"その他",IF(COUNTIF('集計を見る'!$A$23:$A$42,$C19)&gt;0,"経費","未登録"))))</f>
        <v/>
      </c>
      <c r="I19" s="10">
        <f>IF($A19="","",TEXT($A19,"yyyy/mm"))</f>
        <v/>
      </c>
      <c r="J19" s="11">
        <f>IF($A19="","",$B$2+SUMIFS($E$5:$E19,$D$5:$D19,"現金")-SUMIFS($F$5:$F19,$D$5:$D19,"現金"))</f>
        <v/>
      </c>
      <c r="K19" s="10">
        <f>IF(AND($A19="",$C19="",$E19="",$F19=""),"",IF($A19="","日付が未入力",IF($C19="","科目が未入力",IF($H19="未登録","科目が一覧にない",IF(AND($E19&lt;&gt;"",$F19&lt;&gt;""),"入金と出金が両方",IF(AND($E19="",$F19=""),"金額が未入力",IF(AND($H19="収入",$F19&lt;&gt;""),"入金と出金が逆かも",IF(AND($H19="経費",$E19&lt;&gt;""),"入金と出金が逆かも",IF(AND($F19&lt;&gt;"",$F19&gt;=$B$3),"高額（要確認）",IF($J19&lt;0,"現金がマイナス","OK"))))))))))</f>
        <v/>
      </c>
    </row>
    <row r="20" ht="22" customHeight="1">
      <c r="A20" s="46" t="n"/>
      <c r="B20" s="47" t="n"/>
      <c r="C20" s="48" t="n"/>
      <c r="D20" s="48" t="n"/>
      <c r="E20" s="45" t="n"/>
      <c r="F20" s="45" t="n"/>
      <c r="G20" s="47" t="n"/>
      <c r="H20" s="12">
        <f>IF($C20="","",IF(COUNTIF('集計を見る'!$A$47:$A$49,$C20)&gt;0,"収入",IF(COUNTIF('集計を見る'!$A$50:$A$54,$C20)&gt;0,"その他",IF(COUNTIF('集計を見る'!$A$23:$A$42,$C20)&gt;0,"経費","未登録"))))</f>
        <v/>
      </c>
      <c r="I20" s="12">
        <f>IF($A20="","",TEXT($A20,"yyyy/mm"))</f>
        <v/>
      </c>
      <c r="J20" s="13">
        <f>IF($A20="","",$B$2+SUMIFS($E$5:$E20,$D$5:$D20,"現金")-SUMIFS($F$5:$F20,$D$5:$D20,"現金"))</f>
        <v/>
      </c>
      <c r="K20" s="12">
        <f>IF(AND($A20="",$C20="",$E20="",$F20=""),"",IF($A20="","日付が未入力",IF($C20="","科目が未入力",IF($H20="未登録","科目が一覧にない",IF(AND($E20&lt;&gt;"",$F20&lt;&gt;""),"入金と出金が両方",IF(AND($E20="",$F20=""),"金額が未入力",IF(AND($H20="収入",$F20&lt;&gt;""),"入金と出金が逆かも",IF(AND($H20="経費",$E20&lt;&gt;""),"入金と出金が逆かも",IF(AND($F20&lt;&gt;"",$F20&gt;=$B$3),"高額（要確認）",IF($J20&lt;0,"現金がマイナス","OK"))))))))))</f>
        <v/>
      </c>
    </row>
    <row r="21" ht="22" customHeight="1">
      <c r="A21" s="46" t="n"/>
      <c r="B21" s="47" t="n"/>
      <c r="C21" s="48" t="n"/>
      <c r="D21" s="48" t="n"/>
      <c r="E21" s="45" t="n"/>
      <c r="F21" s="45" t="n"/>
      <c r="G21" s="47" t="n"/>
      <c r="H21" s="10">
        <f>IF($C21="","",IF(COUNTIF('集計を見る'!$A$47:$A$49,$C21)&gt;0,"収入",IF(COUNTIF('集計を見る'!$A$50:$A$54,$C21)&gt;0,"その他",IF(COUNTIF('集計を見る'!$A$23:$A$42,$C21)&gt;0,"経費","未登録"))))</f>
        <v/>
      </c>
      <c r="I21" s="10">
        <f>IF($A21="","",TEXT($A21,"yyyy/mm"))</f>
        <v/>
      </c>
      <c r="J21" s="11">
        <f>IF($A21="","",$B$2+SUMIFS($E$5:$E21,$D$5:$D21,"現金")-SUMIFS($F$5:$F21,$D$5:$D21,"現金"))</f>
        <v/>
      </c>
      <c r="K21" s="10">
        <f>IF(AND($A21="",$C21="",$E21="",$F21=""),"",IF($A21="","日付が未入力",IF($C21="","科目が未入力",IF($H21="未登録","科目が一覧にない",IF(AND($E21&lt;&gt;"",$F21&lt;&gt;""),"入金と出金が両方",IF(AND($E21="",$F21=""),"金額が未入力",IF(AND($H21="収入",$F21&lt;&gt;""),"入金と出金が逆かも",IF(AND($H21="経費",$E21&lt;&gt;""),"入金と出金が逆かも",IF(AND($F21&lt;&gt;"",$F21&gt;=$B$3),"高額（要確認）",IF($J21&lt;0,"現金がマイナス","OK"))))))))))</f>
        <v/>
      </c>
    </row>
    <row r="22" ht="22" customHeight="1">
      <c r="A22" s="46" t="n"/>
      <c r="B22" s="47" t="n"/>
      <c r="C22" s="48" t="n"/>
      <c r="D22" s="48" t="n"/>
      <c r="E22" s="45" t="n"/>
      <c r="F22" s="45" t="n"/>
      <c r="G22" s="47" t="n"/>
      <c r="H22" s="12">
        <f>IF($C22="","",IF(COUNTIF('集計を見る'!$A$47:$A$49,$C22)&gt;0,"収入",IF(COUNTIF('集計を見る'!$A$50:$A$54,$C22)&gt;0,"その他",IF(COUNTIF('集計を見る'!$A$23:$A$42,$C22)&gt;0,"経費","未登録"))))</f>
        <v/>
      </c>
      <c r="I22" s="12">
        <f>IF($A22="","",TEXT($A22,"yyyy/mm"))</f>
        <v/>
      </c>
      <c r="J22" s="13">
        <f>IF($A22="","",$B$2+SUMIFS($E$5:$E22,$D$5:$D22,"現金")-SUMIFS($F$5:$F22,$D$5:$D22,"現金"))</f>
        <v/>
      </c>
      <c r="K22" s="12">
        <f>IF(AND($A22="",$C22="",$E22="",$F22=""),"",IF($A22="","日付が未入力",IF($C22="","科目が未入力",IF($H22="未登録","科目が一覧にない",IF(AND($E22&lt;&gt;"",$F22&lt;&gt;""),"入金と出金が両方",IF(AND($E22="",$F22=""),"金額が未入力",IF(AND($H22="収入",$F22&lt;&gt;""),"入金と出金が逆かも",IF(AND($H22="経費",$E22&lt;&gt;""),"入金と出金が逆かも",IF(AND($F22&lt;&gt;"",$F22&gt;=$B$3),"高額（要確認）",IF($J22&lt;0,"現金がマイナス","OK"))))))))))</f>
        <v/>
      </c>
    </row>
    <row r="23" ht="22" customHeight="1">
      <c r="A23" s="46" t="n"/>
      <c r="B23" s="47" t="n"/>
      <c r="C23" s="48" t="n"/>
      <c r="D23" s="48" t="n"/>
      <c r="E23" s="45" t="n"/>
      <c r="F23" s="45" t="n"/>
      <c r="G23" s="47" t="n"/>
      <c r="H23" s="10">
        <f>IF($C23="","",IF(COUNTIF('集計を見る'!$A$47:$A$49,$C23)&gt;0,"収入",IF(COUNTIF('集計を見る'!$A$50:$A$54,$C23)&gt;0,"その他",IF(COUNTIF('集計を見る'!$A$23:$A$42,$C23)&gt;0,"経費","未登録"))))</f>
        <v/>
      </c>
      <c r="I23" s="10">
        <f>IF($A23="","",TEXT($A23,"yyyy/mm"))</f>
        <v/>
      </c>
      <c r="J23" s="11">
        <f>IF($A23="","",$B$2+SUMIFS($E$5:$E23,$D$5:$D23,"現金")-SUMIFS($F$5:$F23,$D$5:$D23,"現金"))</f>
        <v/>
      </c>
      <c r="K23" s="10">
        <f>IF(AND($A23="",$C23="",$E23="",$F23=""),"",IF($A23="","日付が未入力",IF($C23="","科目が未入力",IF($H23="未登録","科目が一覧にない",IF(AND($E23&lt;&gt;"",$F23&lt;&gt;""),"入金と出金が両方",IF(AND($E23="",$F23=""),"金額が未入力",IF(AND($H23="収入",$F23&lt;&gt;""),"入金と出金が逆かも",IF(AND($H23="経費",$E23&lt;&gt;""),"入金と出金が逆かも",IF(AND($F23&lt;&gt;"",$F23&gt;=$B$3),"高額（要確認）",IF($J23&lt;0,"現金がマイナス","OK"))))))))))</f>
        <v/>
      </c>
    </row>
    <row r="24" ht="22" customHeight="1">
      <c r="A24" s="46" t="n"/>
      <c r="B24" s="47" t="n"/>
      <c r="C24" s="48" t="n"/>
      <c r="D24" s="48" t="n"/>
      <c r="E24" s="45" t="n"/>
      <c r="F24" s="45" t="n"/>
      <c r="G24" s="47" t="n"/>
      <c r="H24" s="12">
        <f>IF($C24="","",IF(COUNTIF('集計を見る'!$A$47:$A$49,$C24)&gt;0,"収入",IF(COUNTIF('集計を見る'!$A$50:$A$54,$C24)&gt;0,"その他",IF(COUNTIF('集計を見る'!$A$23:$A$42,$C24)&gt;0,"経費","未登録"))))</f>
        <v/>
      </c>
      <c r="I24" s="12">
        <f>IF($A24="","",TEXT($A24,"yyyy/mm"))</f>
        <v/>
      </c>
      <c r="J24" s="13">
        <f>IF($A24="","",$B$2+SUMIFS($E$5:$E24,$D$5:$D24,"現金")-SUMIFS($F$5:$F24,$D$5:$D24,"現金"))</f>
        <v/>
      </c>
      <c r="K24" s="12">
        <f>IF(AND($A24="",$C24="",$E24="",$F24=""),"",IF($A24="","日付が未入力",IF($C24="","科目が未入力",IF($H24="未登録","科目が一覧にない",IF(AND($E24&lt;&gt;"",$F24&lt;&gt;""),"入金と出金が両方",IF(AND($E24="",$F24=""),"金額が未入力",IF(AND($H24="収入",$F24&lt;&gt;""),"入金と出金が逆かも",IF(AND($H24="経費",$E24&lt;&gt;""),"入金と出金が逆かも",IF(AND($F24&lt;&gt;"",$F24&gt;=$B$3),"高額（要確認）",IF($J24&lt;0,"現金がマイナス","OK"))))))))))</f>
        <v/>
      </c>
    </row>
    <row r="25" ht="22" customHeight="1">
      <c r="A25" s="46" t="n"/>
      <c r="B25" s="47" t="n"/>
      <c r="C25" s="48" t="n"/>
      <c r="D25" s="48" t="n"/>
      <c r="E25" s="45" t="n"/>
      <c r="F25" s="45" t="n"/>
      <c r="G25" s="47" t="n"/>
      <c r="H25" s="10">
        <f>IF($C25="","",IF(COUNTIF('集計を見る'!$A$47:$A$49,$C25)&gt;0,"収入",IF(COUNTIF('集計を見る'!$A$50:$A$54,$C25)&gt;0,"その他",IF(COUNTIF('集計を見る'!$A$23:$A$42,$C25)&gt;0,"経費","未登録"))))</f>
        <v/>
      </c>
      <c r="I25" s="10">
        <f>IF($A25="","",TEXT($A25,"yyyy/mm"))</f>
        <v/>
      </c>
      <c r="J25" s="11">
        <f>IF($A25="","",$B$2+SUMIFS($E$5:$E25,$D$5:$D25,"現金")-SUMIFS($F$5:$F25,$D$5:$D25,"現金"))</f>
        <v/>
      </c>
      <c r="K25" s="10">
        <f>IF(AND($A25="",$C25="",$E25="",$F25=""),"",IF($A25="","日付が未入力",IF($C25="","科目が未入力",IF($H25="未登録","科目が一覧にない",IF(AND($E25&lt;&gt;"",$F25&lt;&gt;""),"入金と出金が両方",IF(AND($E25="",$F25=""),"金額が未入力",IF(AND($H25="収入",$F25&lt;&gt;""),"入金と出金が逆かも",IF(AND($H25="経費",$E25&lt;&gt;""),"入金と出金が逆かも",IF(AND($F25&lt;&gt;"",$F25&gt;=$B$3),"高額（要確認）",IF($J25&lt;0,"現金がマイナス","OK"))))))))))</f>
        <v/>
      </c>
    </row>
    <row r="26" ht="22" customHeight="1">
      <c r="A26" s="46" t="n"/>
      <c r="B26" s="47" t="n"/>
      <c r="C26" s="48" t="n"/>
      <c r="D26" s="48" t="n"/>
      <c r="E26" s="45" t="n"/>
      <c r="F26" s="45" t="n"/>
      <c r="G26" s="47" t="n"/>
      <c r="H26" s="12">
        <f>IF($C26="","",IF(COUNTIF('集計を見る'!$A$47:$A$49,$C26)&gt;0,"収入",IF(COUNTIF('集計を見る'!$A$50:$A$54,$C26)&gt;0,"その他",IF(COUNTIF('集計を見る'!$A$23:$A$42,$C26)&gt;0,"経費","未登録"))))</f>
        <v/>
      </c>
      <c r="I26" s="12">
        <f>IF($A26="","",TEXT($A26,"yyyy/mm"))</f>
        <v/>
      </c>
      <c r="J26" s="13">
        <f>IF($A26="","",$B$2+SUMIFS($E$5:$E26,$D$5:$D26,"現金")-SUMIFS($F$5:$F26,$D$5:$D26,"現金"))</f>
        <v/>
      </c>
      <c r="K26" s="12">
        <f>IF(AND($A26="",$C26="",$E26="",$F26=""),"",IF($A26="","日付が未入力",IF($C26="","科目が未入力",IF($H26="未登録","科目が一覧にない",IF(AND($E26&lt;&gt;"",$F26&lt;&gt;""),"入金と出金が両方",IF(AND($E26="",$F26=""),"金額が未入力",IF(AND($H26="収入",$F26&lt;&gt;""),"入金と出金が逆かも",IF(AND($H26="経費",$E26&lt;&gt;""),"入金と出金が逆かも",IF(AND($F26&lt;&gt;"",$F26&gt;=$B$3),"高額（要確認）",IF($J26&lt;0,"現金がマイナス","OK"))))))))))</f>
        <v/>
      </c>
    </row>
    <row r="27" ht="22" customHeight="1">
      <c r="A27" s="46" t="n"/>
      <c r="B27" s="47" t="n"/>
      <c r="C27" s="48" t="n"/>
      <c r="D27" s="48" t="n"/>
      <c r="E27" s="45" t="n"/>
      <c r="F27" s="45" t="n"/>
      <c r="G27" s="47" t="n"/>
      <c r="H27" s="10">
        <f>IF($C27="","",IF(COUNTIF('集計を見る'!$A$47:$A$49,$C27)&gt;0,"収入",IF(COUNTIF('集計を見る'!$A$50:$A$54,$C27)&gt;0,"その他",IF(COUNTIF('集計を見る'!$A$23:$A$42,$C27)&gt;0,"経費","未登録"))))</f>
        <v/>
      </c>
      <c r="I27" s="10">
        <f>IF($A27="","",TEXT($A27,"yyyy/mm"))</f>
        <v/>
      </c>
      <c r="J27" s="11">
        <f>IF($A27="","",$B$2+SUMIFS($E$5:$E27,$D$5:$D27,"現金")-SUMIFS($F$5:$F27,$D$5:$D27,"現金"))</f>
        <v/>
      </c>
      <c r="K27" s="10">
        <f>IF(AND($A27="",$C27="",$E27="",$F27=""),"",IF($A27="","日付が未入力",IF($C27="","科目が未入力",IF($H27="未登録","科目が一覧にない",IF(AND($E27&lt;&gt;"",$F27&lt;&gt;""),"入金と出金が両方",IF(AND($E27="",$F27=""),"金額が未入力",IF(AND($H27="収入",$F27&lt;&gt;""),"入金と出金が逆かも",IF(AND($H27="経費",$E27&lt;&gt;""),"入金と出金が逆かも",IF(AND($F27&lt;&gt;"",$F27&gt;=$B$3),"高額（要確認）",IF($J27&lt;0,"現金がマイナス","OK"))))))))))</f>
        <v/>
      </c>
    </row>
    <row r="28" ht="22" customHeight="1">
      <c r="A28" s="46" t="n"/>
      <c r="B28" s="47" t="n"/>
      <c r="C28" s="48" t="n"/>
      <c r="D28" s="48" t="n"/>
      <c r="E28" s="45" t="n"/>
      <c r="F28" s="45" t="n"/>
      <c r="G28" s="47" t="n"/>
      <c r="H28" s="12">
        <f>IF($C28="","",IF(COUNTIF('集計を見る'!$A$47:$A$49,$C28)&gt;0,"収入",IF(COUNTIF('集計を見る'!$A$50:$A$54,$C28)&gt;0,"その他",IF(COUNTIF('集計を見る'!$A$23:$A$42,$C28)&gt;0,"経費","未登録"))))</f>
        <v/>
      </c>
      <c r="I28" s="12">
        <f>IF($A28="","",TEXT($A28,"yyyy/mm"))</f>
        <v/>
      </c>
      <c r="J28" s="13">
        <f>IF($A28="","",$B$2+SUMIFS($E$5:$E28,$D$5:$D28,"現金")-SUMIFS($F$5:$F28,$D$5:$D28,"現金"))</f>
        <v/>
      </c>
      <c r="K28" s="12">
        <f>IF(AND($A28="",$C28="",$E28="",$F28=""),"",IF($A28="","日付が未入力",IF($C28="","科目が未入力",IF($H28="未登録","科目が一覧にない",IF(AND($E28&lt;&gt;"",$F28&lt;&gt;""),"入金と出金が両方",IF(AND($E28="",$F28=""),"金額が未入力",IF(AND($H28="収入",$F28&lt;&gt;""),"入金と出金が逆かも",IF(AND($H28="経費",$E28&lt;&gt;""),"入金と出金が逆かも",IF(AND($F28&lt;&gt;"",$F28&gt;=$B$3),"高額（要確認）",IF($J28&lt;0,"現金がマイナス","OK"))))))))))</f>
        <v/>
      </c>
    </row>
    <row r="29" ht="22" customHeight="1">
      <c r="A29" s="46" t="n"/>
      <c r="B29" s="47" t="n"/>
      <c r="C29" s="48" t="n"/>
      <c r="D29" s="48" t="n"/>
      <c r="E29" s="45" t="n"/>
      <c r="F29" s="45" t="n"/>
      <c r="G29" s="47" t="n"/>
      <c r="H29" s="10">
        <f>IF($C29="","",IF(COUNTIF('集計を見る'!$A$47:$A$49,$C29)&gt;0,"収入",IF(COUNTIF('集計を見る'!$A$50:$A$54,$C29)&gt;0,"その他",IF(COUNTIF('集計を見る'!$A$23:$A$42,$C29)&gt;0,"経費","未登録"))))</f>
        <v/>
      </c>
      <c r="I29" s="10">
        <f>IF($A29="","",TEXT($A29,"yyyy/mm"))</f>
        <v/>
      </c>
      <c r="J29" s="11">
        <f>IF($A29="","",$B$2+SUMIFS($E$5:$E29,$D$5:$D29,"現金")-SUMIFS($F$5:$F29,$D$5:$D29,"現金"))</f>
        <v/>
      </c>
      <c r="K29" s="10">
        <f>IF(AND($A29="",$C29="",$E29="",$F29=""),"",IF($A29="","日付が未入力",IF($C29="","科目が未入力",IF($H29="未登録","科目が一覧にない",IF(AND($E29&lt;&gt;"",$F29&lt;&gt;""),"入金と出金が両方",IF(AND($E29="",$F29=""),"金額が未入力",IF(AND($H29="収入",$F29&lt;&gt;""),"入金と出金が逆かも",IF(AND($H29="経費",$E29&lt;&gt;""),"入金と出金が逆かも",IF(AND($F29&lt;&gt;"",$F29&gt;=$B$3),"高額（要確認）",IF($J29&lt;0,"現金がマイナス","OK"))))))))))</f>
        <v/>
      </c>
    </row>
    <row r="30" ht="22" customHeight="1">
      <c r="A30" s="46" t="n"/>
      <c r="B30" s="47" t="n"/>
      <c r="C30" s="48" t="n"/>
      <c r="D30" s="48" t="n"/>
      <c r="E30" s="45" t="n"/>
      <c r="F30" s="45" t="n"/>
      <c r="G30" s="47" t="n"/>
      <c r="H30" s="12">
        <f>IF($C30="","",IF(COUNTIF('集計を見る'!$A$47:$A$49,$C30)&gt;0,"収入",IF(COUNTIF('集計を見る'!$A$50:$A$54,$C30)&gt;0,"その他",IF(COUNTIF('集計を見る'!$A$23:$A$42,$C30)&gt;0,"経費","未登録"))))</f>
        <v/>
      </c>
      <c r="I30" s="12">
        <f>IF($A30="","",TEXT($A30,"yyyy/mm"))</f>
        <v/>
      </c>
      <c r="J30" s="13">
        <f>IF($A30="","",$B$2+SUMIFS($E$5:$E30,$D$5:$D30,"現金")-SUMIFS($F$5:$F30,$D$5:$D30,"現金"))</f>
        <v/>
      </c>
      <c r="K30" s="12">
        <f>IF(AND($A30="",$C30="",$E30="",$F30=""),"",IF($A30="","日付が未入力",IF($C30="","科目が未入力",IF($H30="未登録","科目が一覧にない",IF(AND($E30&lt;&gt;"",$F30&lt;&gt;""),"入金と出金が両方",IF(AND($E30="",$F30=""),"金額が未入力",IF(AND($H30="収入",$F30&lt;&gt;""),"入金と出金が逆かも",IF(AND($H30="経費",$E30&lt;&gt;""),"入金と出金が逆かも",IF(AND($F30&lt;&gt;"",$F30&gt;=$B$3),"高額（要確認）",IF($J30&lt;0,"現金がマイナス","OK"))))))))))</f>
        <v/>
      </c>
    </row>
    <row r="31" ht="22" customHeight="1">
      <c r="A31" s="46" t="n"/>
      <c r="B31" s="47" t="n"/>
      <c r="C31" s="48" t="n"/>
      <c r="D31" s="48" t="n"/>
      <c r="E31" s="45" t="n"/>
      <c r="F31" s="45" t="n"/>
      <c r="G31" s="47" t="n"/>
      <c r="H31" s="10">
        <f>IF($C31="","",IF(COUNTIF('集計を見る'!$A$47:$A$49,$C31)&gt;0,"収入",IF(COUNTIF('集計を見る'!$A$50:$A$54,$C31)&gt;0,"その他",IF(COUNTIF('集計を見る'!$A$23:$A$42,$C31)&gt;0,"経費","未登録"))))</f>
        <v/>
      </c>
      <c r="I31" s="10">
        <f>IF($A31="","",TEXT($A31,"yyyy/mm"))</f>
        <v/>
      </c>
      <c r="J31" s="11">
        <f>IF($A31="","",$B$2+SUMIFS($E$5:$E31,$D$5:$D31,"現金")-SUMIFS($F$5:$F31,$D$5:$D31,"現金"))</f>
        <v/>
      </c>
      <c r="K31" s="10">
        <f>IF(AND($A31="",$C31="",$E31="",$F31=""),"",IF($A31="","日付が未入力",IF($C31="","科目が未入力",IF($H31="未登録","科目が一覧にない",IF(AND($E31&lt;&gt;"",$F31&lt;&gt;""),"入金と出金が両方",IF(AND($E31="",$F31=""),"金額が未入力",IF(AND($H31="収入",$F31&lt;&gt;""),"入金と出金が逆かも",IF(AND($H31="経費",$E31&lt;&gt;""),"入金と出金が逆かも",IF(AND($F31&lt;&gt;"",$F31&gt;=$B$3),"高額（要確認）",IF($J31&lt;0,"現金がマイナス","OK"))))))))))</f>
        <v/>
      </c>
    </row>
    <row r="32" ht="22" customHeight="1">
      <c r="A32" s="46" t="n"/>
      <c r="B32" s="47" t="n"/>
      <c r="C32" s="48" t="n"/>
      <c r="D32" s="48" t="n"/>
      <c r="E32" s="45" t="n"/>
      <c r="F32" s="45" t="n"/>
      <c r="G32" s="47" t="n"/>
      <c r="H32" s="12">
        <f>IF($C32="","",IF(COUNTIF('集計を見る'!$A$47:$A$49,$C32)&gt;0,"収入",IF(COUNTIF('集計を見る'!$A$50:$A$54,$C32)&gt;0,"その他",IF(COUNTIF('集計を見る'!$A$23:$A$42,$C32)&gt;0,"経費","未登録"))))</f>
        <v/>
      </c>
      <c r="I32" s="12">
        <f>IF($A32="","",TEXT($A32,"yyyy/mm"))</f>
        <v/>
      </c>
      <c r="J32" s="13">
        <f>IF($A32="","",$B$2+SUMIFS($E$5:$E32,$D$5:$D32,"現金")-SUMIFS($F$5:$F32,$D$5:$D32,"現金"))</f>
        <v/>
      </c>
      <c r="K32" s="12">
        <f>IF(AND($A32="",$C32="",$E32="",$F32=""),"",IF($A32="","日付が未入力",IF($C32="","科目が未入力",IF($H32="未登録","科目が一覧にない",IF(AND($E32&lt;&gt;"",$F32&lt;&gt;""),"入金と出金が両方",IF(AND($E32="",$F32=""),"金額が未入力",IF(AND($H32="収入",$F32&lt;&gt;""),"入金と出金が逆かも",IF(AND($H32="経費",$E32&lt;&gt;""),"入金と出金が逆かも",IF(AND($F32&lt;&gt;"",$F32&gt;=$B$3),"高額（要確認）",IF($J32&lt;0,"現金がマイナス","OK"))))))))))</f>
        <v/>
      </c>
    </row>
    <row r="33" ht="22" customHeight="1">
      <c r="A33" s="46" t="n"/>
      <c r="B33" s="47" t="n"/>
      <c r="C33" s="48" t="n"/>
      <c r="D33" s="48" t="n"/>
      <c r="E33" s="45" t="n"/>
      <c r="F33" s="45" t="n"/>
      <c r="G33" s="47" t="n"/>
      <c r="H33" s="10">
        <f>IF($C33="","",IF(COUNTIF('集計を見る'!$A$47:$A$49,$C33)&gt;0,"収入",IF(COUNTIF('集計を見る'!$A$50:$A$54,$C33)&gt;0,"その他",IF(COUNTIF('集計を見る'!$A$23:$A$42,$C33)&gt;0,"経費","未登録"))))</f>
        <v/>
      </c>
      <c r="I33" s="10">
        <f>IF($A33="","",TEXT($A33,"yyyy/mm"))</f>
        <v/>
      </c>
      <c r="J33" s="11">
        <f>IF($A33="","",$B$2+SUMIFS($E$5:$E33,$D$5:$D33,"現金")-SUMIFS($F$5:$F33,$D$5:$D33,"現金"))</f>
        <v/>
      </c>
      <c r="K33" s="10">
        <f>IF(AND($A33="",$C33="",$E33="",$F33=""),"",IF($A33="","日付が未入力",IF($C33="","科目が未入力",IF($H33="未登録","科目が一覧にない",IF(AND($E33&lt;&gt;"",$F33&lt;&gt;""),"入金と出金が両方",IF(AND($E33="",$F33=""),"金額が未入力",IF(AND($H33="収入",$F33&lt;&gt;""),"入金と出金が逆かも",IF(AND($H33="経費",$E33&lt;&gt;""),"入金と出金が逆かも",IF(AND($F33&lt;&gt;"",$F33&gt;=$B$3),"高額（要確認）",IF($J33&lt;0,"現金がマイナス","OK"))))))))))</f>
        <v/>
      </c>
    </row>
    <row r="34" ht="22" customHeight="1">
      <c r="A34" s="46" t="n"/>
      <c r="B34" s="47" t="n"/>
      <c r="C34" s="48" t="n"/>
      <c r="D34" s="48" t="n"/>
      <c r="E34" s="45" t="n"/>
      <c r="F34" s="45" t="n"/>
      <c r="G34" s="47" t="n"/>
      <c r="H34" s="12">
        <f>IF($C34="","",IF(COUNTIF('集計を見る'!$A$47:$A$49,$C34)&gt;0,"収入",IF(COUNTIF('集計を見る'!$A$50:$A$54,$C34)&gt;0,"その他",IF(COUNTIF('集計を見る'!$A$23:$A$42,$C34)&gt;0,"経費","未登録"))))</f>
        <v/>
      </c>
      <c r="I34" s="12">
        <f>IF($A34="","",TEXT($A34,"yyyy/mm"))</f>
        <v/>
      </c>
      <c r="J34" s="13">
        <f>IF($A34="","",$B$2+SUMIFS($E$5:$E34,$D$5:$D34,"現金")-SUMIFS($F$5:$F34,$D$5:$D34,"現金"))</f>
        <v/>
      </c>
      <c r="K34" s="12">
        <f>IF(AND($A34="",$C34="",$E34="",$F34=""),"",IF($A34="","日付が未入力",IF($C34="","科目が未入力",IF($H34="未登録","科目が一覧にない",IF(AND($E34&lt;&gt;"",$F34&lt;&gt;""),"入金と出金が両方",IF(AND($E34="",$F34=""),"金額が未入力",IF(AND($H34="収入",$F34&lt;&gt;""),"入金と出金が逆かも",IF(AND($H34="経費",$E34&lt;&gt;""),"入金と出金が逆かも",IF(AND($F34&lt;&gt;"",$F34&gt;=$B$3),"高額（要確認）",IF($J34&lt;0,"現金がマイナス","OK"))))))))))</f>
        <v/>
      </c>
    </row>
    <row r="35" hidden="1" ht="22" customHeight="1">
      <c r="A35" s="46" t="n"/>
      <c r="B35" s="47" t="n"/>
      <c r="C35" s="48" t="n"/>
      <c r="D35" s="48" t="n"/>
      <c r="E35" s="45" t="n"/>
      <c r="F35" s="45" t="n"/>
      <c r="G35" s="47" t="n"/>
      <c r="H35" s="10">
        <f>IF($C35="","",IF(COUNTIF('集計を見る'!$A$47:$A$49,$C35)&gt;0,"収入",IF(COUNTIF('集計を見る'!$A$50:$A$54,$C35)&gt;0,"その他",IF(COUNTIF('集計を見る'!$A$23:$A$42,$C35)&gt;0,"経費","未登録"))))</f>
        <v/>
      </c>
      <c r="I35" s="10">
        <f>IF($A35="","",TEXT($A35,"yyyy/mm"))</f>
        <v/>
      </c>
      <c r="J35" s="11">
        <f>IF($A35="","",$B$2+SUMIFS($E$5:$E35,$D$5:$D35,"現金")-SUMIFS($F$5:$F35,$D$5:$D35,"現金"))</f>
        <v/>
      </c>
      <c r="K35" s="10">
        <f>IF(AND($A35="",$C35="",$E35="",$F35=""),"",IF($A35="","日付が未入力",IF($C35="","科目が未入力",IF($H35="未登録","科目が一覧にない",IF(AND($E35&lt;&gt;"",$F35&lt;&gt;""),"入金と出金が両方",IF(AND($E35="",$F35=""),"金額が未入力",IF(AND($H35="収入",$F35&lt;&gt;""),"入金と出金が逆かも",IF(AND($H35="経費",$E35&lt;&gt;""),"入金と出金が逆かも",IF(AND($F35&lt;&gt;"",$F35&gt;=$B$3),"高額（要確認）",IF($J35&lt;0,"現金がマイナス","OK"))))))))))</f>
        <v/>
      </c>
    </row>
    <row r="36" hidden="1" ht="22" customHeight="1">
      <c r="A36" s="46" t="n"/>
      <c r="B36" s="47" t="n"/>
      <c r="C36" s="48" t="n"/>
      <c r="D36" s="48" t="n"/>
      <c r="E36" s="45" t="n"/>
      <c r="F36" s="45" t="n"/>
      <c r="G36" s="47" t="n"/>
      <c r="H36" s="12">
        <f>IF($C36="","",IF(COUNTIF('集計を見る'!$A$47:$A$49,$C36)&gt;0,"収入",IF(COUNTIF('集計を見る'!$A$50:$A$54,$C36)&gt;0,"その他",IF(COUNTIF('集計を見る'!$A$23:$A$42,$C36)&gt;0,"経費","未登録"))))</f>
        <v/>
      </c>
      <c r="I36" s="12">
        <f>IF($A36="","",TEXT($A36,"yyyy/mm"))</f>
        <v/>
      </c>
      <c r="J36" s="13">
        <f>IF($A36="","",$B$2+SUMIFS($E$5:$E36,$D$5:$D36,"現金")-SUMIFS($F$5:$F36,$D$5:$D36,"現金"))</f>
        <v/>
      </c>
      <c r="K36" s="12">
        <f>IF(AND($A36="",$C36="",$E36="",$F36=""),"",IF($A36="","日付が未入力",IF($C36="","科目が未入力",IF($H36="未登録","科目が一覧にない",IF(AND($E36&lt;&gt;"",$F36&lt;&gt;""),"入金と出金が両方",IF(AND($E36="",$F36=""),"金額が未入力",IF(AND($H36="収入",$F36&lt;&gt;""),"入金と出金が逆かも",IF(AND($H36="経費",$E36&lt;&gt;""),"入金と出金が逆かも",IF(AND($F36&lt;&gt;"",$F36&gt;=$B$3),"高額（要確認）",IF($J36&lt;0,"現金がマイナス","OK"))))))))))</f>
        <v/>
      </c>
    </row>
    <row r="37" hidden="1" ht="22" customHeight="1">
      <c r="A37" s="46" t="n"/>
      <c r="B37" s="47" t="n"/>
      <c r="C37" s="48" t="n"/>
      <c r="D37" s="48" t="n"/>
      <c r="E37" s="45" t="n"/>
      <c r="F37" s="45" t="n"/>
      <c r="G37" s="47" t="n"/>
      <c r="H37" s="10">
        <f>IF($C37="","",IF(COUNTIF('集計を見る'!$A$47:$A$49,$C37)&gt;0,"収入",IF(COUNTIF('集計を見る'!$A$50:$A$54,$C37)&gt;0,"その他",IF(COUNTIF('集計を見る'!$A$23:$A$42,$C37)&gt;0,"経費","未登録"))))</f>
        <v/>
      </c>
      <c r="I37" s="10">
        <f>IF($A37="","",TEXT($A37,"yyyy/mm"))</f>
        <v/>
      </c>
      <c r="J37" s="11">
        <f>IF($A37="","",$B$2+SUMIFS($E$5:$E37,$D$5:$D37,"現金")-SUMIFS($F$5:$F37,$D$5:$D37,"現金"))</f>
        <v/>
      </c>
      <c r="K37" s="10">
        <f>IF(AND($A37="",$C37="",$E37="",$F37=""),"",IF($A37="","日付が未入力",IF($C37="","科目が未入力",IF($H37="未登録","科目が一覧にない",IF(AND($E37&lt;&gt;"",$F37&lt;&gt;""),"入金と出金が両方",IF(AND($E37="",$F37=""),"金額が未入力",IF(AND($H37="収入",$F37&lt;&gt;""),"入金と出金が逆かも",IF(AND($H37="経費",$E37&lt;&gt;""),"入金と出金が逆かも",IF(AND($F37&lt;&gt;"",$F37&gt;=$B$3),"高額（要確認）",IF($J37&lt;0,"現金がマイナス","OK"))))))))))</f>
        <v/>
      </c>
    </row>
    <row r="38" hidden="1" ht="22" customHeight="1">
      <c r="A38" s="46" t="n"/>
      <c r="B38" s="47" t="n"/>
      <c r="C38" s="48" t="n"/>
      <c r="D38" s="48" t="n"/>
      <c r="E38" s="45" t="n"/>
      <c r="F38" s="45" t="n"/>
      <c r="G38" s="47" t="n"/>
      <c r="H38" s="12">
        <f>IF($C38="","",IF(COUNTIF('集計を見る'!$A$47:$A$49,$C38)&gt;0,"収入",IF(COUNTIF('集計を見る'!$A$50:$A$54,$C38)&gt;0,"その他",IF(COUNTIF('集計を見る'!$A$23:$A$42,$C38)&gt;0,"経費","未登録"))))</f>
        <v/>
      </c>
      <c r="I38" s="12">
        <f>IF($A38="","",TEXT($A38,"yyyy/mm"))</f>
        <v/>
      </c>
      <c r="J38" s="13">
        <f>IF($A38="","",$B$2+SUMIFS($E$5:$E38,$D$5:$D38,"現金")-SUMIFS($F$5:$F38,$D$5:$D38,"現金"))</f>
        <v/>
      </c>
      <c r="K38" s="12">
        <f>IF(AND($A38="",$C38="",$E38="",$F38=""),"",IF($A38="","日付が未入力",IF($C38="","科目が未入力",IF($H38="未登録","科目が一覧にない",IF(AND($E38&lt;&gt;"",$F38&lt;&gt;""),"入金と出金が両方",IF(AND($E38="",$F38=""),"金額が未入力",IF(AND($H38="収入",$F38&lt;&gt;""),"入金と出金が逆かも",IF(AND($H38="経費",$E38&lt;&gt;""),"入金と出金が逆かも",IF(AND($F38&lt;&gt;"",$F38&gt;=$B$3),"高額（要確認）",IF($J38&lt;0,"現金がマイナス","OK"))))))))))</f>
        <v/>
      </c>
    </row>
    <row r="39" hidden="1" ht="22" customHeight="1">
      <c r="A39" s="46" t="n"/>
      <c r="B39" s="47" t="n"/>
      <c r="C39" s="48" t="n"/>
      <c r="D39" s="48" t="n"/>
      <c r="E39" s="45" t="n"/>
      <c r="F39" s="45" t="n"/>
      <c r="G39" s="47" t="n"/>
      <c r="H39" s="10">
        <f>IF($C39="","",IF(COUNTIF('集計を見る'!$A$47:$A$49,$C39)&gt;0,"収入",IF(COUNTIF('集計を見る'!$A$50:$A$54,$C39)&gt;0,"その他",IF(COUNTIF('集計を見る'!$A$23:$A$42,$C39)&gt;0,"経費","未登録"))))</f>
        <v/>
      </c>
      <c r="I39" s="10">
        <f>IF($A39="","",TEXT($A39,"yyyy/mm"))</f>
        <v/>
      </c>
      <c r="J39" s="11">
        <f>IF($A39="","",$B$2+SUMIFS($E$5:$E39,$D$5:$D39,"現金")-SUMIFS($F$5:$F39,$D$5:$D39,"現金"))</f>
        <v/>
      </c>
      <c r="K39" s="10">
        <f>IF(AND($A39="",$C39="",$E39="",$F39=""),"",IF($A39="","日付が未入力",IF($C39="","科目が未入力",IF($H39="未登録","科目が一覧にない",IF(AND($E39&lt;&gt;"",$F39&lt;&gt;""),"入金と出金が両方",IF(AND($E39="",$F39=""),"金額が未入力",IF(AND($H39="収入",$F39&lt;&gt;""),"入金と出金が逆かも",IF(AND($H39="経費",$E39&lt;&gt;""),"入金と出金が逆かも",IF(AND($F39&lt;&gt;"",$F39&gt;=$B$3),"高額（要確認）",IF($J39&lt;0,"現金がマイナス","OK"))))))))))</f>
        <v/>
      </c>
    </row>
    <row r="40" hidden="1" ht="22" customHeight="1">
      <c r="A40" s="46" t="n"/>
      <c r="B40" s="47" t="n"/>
      <c r="C40" s="48" t="n"/>
      <c r="D40" s="48" t="n"/>
      <c r="E40" s="45" t="n"/>
      <c r="F40" s="45" t="n"/>
      <c r="G40" s="47" t="n"/>
      <c r="H40" s="12">
        <f>IF($C40="","",IF(COUNTIF('集計を見る'!$A$47:$A$49,$C40)&gt;0,"収入",IF(COUNTIF('集計を見る'!$A$50:$A$54,$C40)&gt;0,"その他",IF(COUNTIF('集計を見る'!$A$23:$A$42,$C40)&gt;0,"経費","未登録"))))</f>
        <v/>
      </c>
      <c r="I40" s="12">
        <f>IF($A40="","",TEXT($A40,"yyyy/mm"))</f>
        <v/>
      </c>
      <c r="J40" s="13">
        <f>IF($A40="","",$B$2+SUMIFS($E$5:$E40,$D$5:$D40,"現金")-SUMIFS($F$5:$F40,$D$5:$D40,"現金"))</f>
        <v/>
      </c>
      <c r="K40" s="12">
        <f>IF(AND($A40="",$C40="",$E40="",$F40=""),"",IF($A40="","日付が未入力",IF($C40="","科目が未入力",IF($H40="未登録","科目が一覧にない",IF(AND($E40&lt;&gt;"",$F40&lt;&gt;""),"入金と出金が両方",IF(AND($E40="",$F40=""),"金額が未入力",IF(AND($H40="収入",$F40&lt;&gt;""),"入金と出金が逆かも",IF(AND($H40="経費",$E40&lt;&gt;""),"入金と出金が逆かも",IF(AND($F40&lt;&gt;"",$F40&gt;=$B$3),"高額（要確認）",IF($J40&lt;0,"現金がマイナス","OK"))))))))))</f>
        <v/>
      </c>
    </row>
    <row r="41" hidden="1" ht="22" customHeight="1">
      <c r="A41" s="46" t="n"/>
      <c r="B41" s="47" t="n"/>
      <c r="C41" s="48" t="n"/>
      <c r="D41" s="48" t="n"/>
      <c r="E41" s="45" t="n"/>
      <c r="F41" s="45" t="n"/>
      <c r="G41" s="47" t="n"/>
      <c r="H41" s="10">
        <f>IF($C41="","",IF(COUNTIF('集計を見る'!$A$47:$A$49,$C41)&gt;0,"収入",IF(COUNTIF('集計を見る'!$A$50:$A$54,$C41)&gt;0,"その他",IF(COUNTIF('集計を見る'!$A$23:$A$42,$C41)&gt;0,"経費","未登録"))))</f>
        <v/>
      </c>
      <c r="I41" s="10">
        <f>IF($A41="","",TEXT($A41,"yyyy/mm"))</f>
        <v/>
      </c>
      <c r="J41" s="11">
        <f>IF($A41="","",$B$2+SUMIFS($E$5:$E41,$D$5:$D41,"現金")-SUMIFS($F$5:$F41,$D$5:$D41,"現金"))</f>
        <v/>
      </c>
      <c r="K41" s="10">
        <f>IF(AND($A41="",$C41="",$E41="",$F41=""),"",IF($A41="","日付が未入力",IF($C41="","科目が未入力",IF($H41="未登録","科目が一覧にない",IF(AND($E41&lt;&gt;"",$F41&lt;&gt;""),"入金と出金が両方",IF(AND($E41="",$F41=""),"金額が未入力",IF(AND($H41="収入",$F41&lt;&gt;""),"入金と出金が逆かも",IF(AND($H41="経費",$E41&lt;&gt;""),"入金と出金が逆かも",IF(AND($F41&lt;&gt;"",$F41&gt;=$B$3),"高額（要確認）",IF($J41&lt;0,"現金がマイナス","OK"))))))))))</f>
        <v/>
      </c>
    </row>
    <row r="42" hidden="1" ht="22" customHeight="1">
      <c r="A42" s="46" t="n"/>
      <c r="B42" s="47" t="n"/>
      <c r="C42" s="48" t="n"/>
      <c r="D42" s="48" t="n"/>
      <c r="E42" s="45" t="n"/>
      <c r="F42" s="45" t="n"/>
      <c r="G42" s="47" t="n"/>
      <c r="H42" s="12">
        <f>IF($C42="","",IF(COUNTIF('集計を見る'!$A$47:$A$49,$C42)&gt;0,"収入",IF(COUNTIF('集計を見る'!$A$50:$A$54,$C42)&gt;0,"その他",IF(COUNTIF('集計を見る'!$A$23:$A$42,$C42)&gt;0,"経費","未登録"))))</f>
        <v/>
      </c>
      <c r="I42" s="12">
        <f>IF($A42="","",TEXT($A42,"yyyy/mm"))</f>
        <v/>
      </c>
      <c r="J42" s="13">
        <f>IF($A42="","",$B$2+SUMIFS($E$5:$E42,$D$5:$D42,"現金")-SUMIFS($F$5:$F42,$D$5:$D42,"現金"))</f>
        <v/>
      </c>
      <c r="K42" s="12">
        <f>IF(AND($A42="",$C42="",$E42="",$F42=""),"",IF($A42="","日付が未入力",IF($C42="","科目が未入力",IF($H42="未登録","科目が一覧にない",IF(AND($E42&lt;&gt;"",$F42&lt;&gt;""),"入金と出金が両方",IF(AND($E42="",$F42=""),"金額が未入力",IF(AND($H42="収入",$F42&lt;&gt;""),"入金と出金が逆かも",IF(AND($H42="経費",$E42&lt;&gt;""),"入金と出金が逆かも",IF(AND($F42&lt;&gt;"",$F42&gt;=$B$3),"高額（要確認）",IF($J42&lt;0,"現金がマイナス","OK"))))))))))</f>
        <v/>
      </c>
    </row>
    <row r="43" hidden="1" ht="22" customHeight="1">
      <c r="A43" s="46" t="n"/>
      <c r="B43" s="47" t="n"/>
      <c r="C43" s="48" t="n"/>
      <c r="D43" s="48" t="n"/>
      <c r="E43" s="45" t="n"/>
      <c r="F43" s="45" t="n"/>
      <c r="G43" s="47" t="n"/>
      <c r="H43" s="10">
        <f>IF($C43="","",IF(COUNTIF('集計を見る'!$A$47:$A$49,$C43)&gt;0,"収入",IF(COUNTIF('集計を見る'!$A$50:$A$54,$C43)&gt;0,"その他",IF(COUNTIF('集計を見る'!$A$23:$A$42,$C43)&gt;0,"経費","未登録"))))</f>
        <v/>
      </c>
      <c r="I43" s="10">
        <f>IF($A43="","",TEXT($A43,"yyyy/mm"))</f>
        <v/>
      </c>
      <c r="J43" s="11">
        <f>IF($A43="","",$B$2+SUMIFS($E$5:$E43,$D$5:$D43,"現金")-SUMIFS($F$5:$F43,$D$5:$D43,"現金"))</f>
        <v/>
      </c>
      <c r="K43" s="10">
        <f>IF(AND($A43="",$C43="",$E43="",$F43=""),"",IF($A43="","日付が未入力",IF($C43="","科目が未入力",IF($H43="未登録","科目が一覧にない",IF(AND($E43&lt;&gt;"",$F43&lt;&gt;""),"入金と出金が両方",IF(AND($E43="",$F43=""),"金額が未入力",IF(AND($H43="収入",$F43&lt;&gt;""),"入金と出金が逆かも",IF(AND($H43="経費",$E43&lt;&gt;""),"入金と出金が逆かも",IF(AND($F43&lt;&gt;"",$F43&gt;=$B$3),"高額（要確認）",IF($J43&lt;0,"現金がマイナス","OK"))))))))))</f>
        <v/>
      </c>
    </row>
    <row r="44" hidden="1" ht="22" customHeight="1">
      <c r="A44" s="46" t="n"/>
      <c r="B44" s="47" t="n"/>
      <c r="C44" s="48" t="n"/>
      <c r="D44" s="48" t="n"/>
      <c r="E44" s="45" t="n"/>
      <c r="F44" s="45" t="n"/>
      <c r="G44" s="47" t="n"/>
      <c r="H44" s="12">
        <f>IF($C44="","",IF(COUNTIF('集計を見る'!$A$47:$A$49,$C44)&gt;0,"収入",IF(COUNTIF('集計を見る'!$A$50:$A$54,$C44)&gt;0,"その他",IF(COUNTIF('集計を見る'!$A$23:$A$42,$C44)&gt;0,"経費","未登録"))))</f>
        <v/>
      </c>
      <c r="I44" s="12">
        <f>IF($A44="","",TEXT($A44,"yyyy/mm"))</f>
        <v/>
      </c>
      <c r="J44" s="13">
        <f>IF($A44="","",$B$2+SUMIFS($E$5:$E44,$D$5:$D44,"現金")-SUMIFS($F$5:$F44,$D$5:$D44,"現金"))</f>
        <v/>
      </c>
      <c r="K44" s="12">
        <f>IF(AND($A44="",$C44="",$E44="",$F44=""),"",IF($A44="","日付が未入力",IF($C44="","科目が未入力",IF($H44="未登録","科目が一覧にない",IF(AND($E44&lt;&gt;"",$F44&lt;&gt;""),"入金と出金が両方",IF(AND($E44="",$F44=""),"金額が未入力",IF(AND($H44="収入",$F44&lt;&gt;""),"入金と出金が逆かも",IF(AND($H44="経費",$E44&lt;&gt;""),"入金と出金が逆かも",IF(AND($F44&lt;&gt;"",$F44&gt;=$B$3),"高額（要確認）",IF($J44&lt;0,"現金がマイナス","OK"))))))))))</f>
        <v/>
      </c>
    </row>
    <row r="45" hidden="1" ht="22" customHeight="1">
      <c r="A45" s="46" t="n"/>
      <c r="B45" s="47" t="n"/>
      <c r="C45" s="48" t="n"/>
      <c r="D45" s="48" t="n"/>
      <c r="E45" s="45" t="n"/>
      <c r="F45" s="45" t="n"/>
      <c r="G45" s="47" t="n"/>
      <c r="H45" s="10">
        <f>IF($C45="","",IF(COUNTIF('集計を見る'!$A$47:$A$49,$C45)&gt;0,"収入",IF(COUNTIF('集計を見る'!$A$50:$A$54,$C45)&gt;0,"その他",IF(COUNTIF('集計を見る'!$A$23:$A$42,$C45)&gt;0,"経費","未登録"))))</f>
        <v/>
      </c>
      <c r="I45" s="10">
        <f>IF($A45="","",TEXT($A45,"yyyy/mm"))</f>
        <v/>
      </c>
      <c r="J45" s="11">
        <f>IF($A45="","",$B$2+SUMIFS($E$5:$E45,$D$5:$D45,"現金")-SUMIFS($F$5:$F45,$D$5:$D45,"現金"))</f>
        <v/>
      </c>
      <c r="K45" s="10">
        <f>IF(AND($A45="",$C45="",$E45="",$F45=""),"",IF($A45="","日付が未入力",IF($C45="","科目が未入力",IF($H45="未登録","科目が一覧にない",IF(AND($E45&lt;&gt;"",$F45&lt;&gt;""),"入金と出金が両方",IF(AND($E45="",$F45=""),"金額が未入力",IF(AND($H45="収入",$F45&lt;&gt;""),"入金と出金が逆かも",IF(AND($H45="経費",$E45&lt;&gt;""),"入金と出金が逆かも",IF(AND($F45&lt;&gt;"",$F45&gt;=$B$3),"高額（要確認）",IF($J45&lt;0,"現金がマイナス","OK"))))))))))</f>
        <v/>
      </c>
    </row>
    <row r="46" hidden="1" ht="22" customHeight="1">
      <c r="A46" s="46" t="n"/>
      <c r="B46" s="47" t="n"/>
      <c r="C46" s="48" t="n"/>
      <c r="D46" s="48" t="n"/>
      <c r="E46" s="45" t="n"/>
      <c r="F46" s="45" t="n"/>
      <c r="G46" s="47" t="n"/>
      <c r="H46" s="12">
        <f>IF($C46="","",IF(COUNTIF('集計を見る'!$A$47:$A$49,$C46)&gt;0,"収入",IF(COUNTIF('集計を見る'!$A$50:$A$54,$C46)&gt;0,"その他",IF(COUNTIF('集計を見る'!$A$23:$A$42,$C46)&gt;0,"経費","未登録"))))</f>
        <v/>
      </c>
      <c r="I46" s="12">
        <f>IF($A46="","",TEXT($A46,"yyyy/mm"))</f>
        <v/>
      </c>
      <c r="J46" s="13">
        <f>IF($A46="","",$B$2+SUMIFS($E$5:$E46,$D$5:$D46,"現金")-SUMIFS($F$5:$F46,$D$5:$D46,"現金"))</f>
        <v/>
      </c>
      <c r="K46" s="12">
        <f>IF(AND($A46="",$C46="",$E46="",$F46=""),"",IF($A46="","日付が未入力",IF($C46="","科目が未入力",IF($H46="未登録","科目が一覧にない",IF(AND($E46&lt;&gt;"",$F46&lt;&gt;""),"入金と出金が両方",IF(AND($E46="",$F46=""),"金額が未入力",IF(AND($H46="収入",$F46&lt;&gt;""),"入金と出金が逆かも",IF(AND($H46="経費",$E46&lt;&gt;""),"入金と出金が逆かも",IF(AND($F46&lt;&gt;"",$F46&gt;=$B$3),"高額（要確認）",IF($J46&lt;0,"現金がマイナス","OK"))))))))))</f>
        <v/>
      </c>
    </row>
    <row r="47" hidden="1" ht="22" customHeight="1">
      <c r="A47" s="46" t="n"/>
      <c r="B47" s="47" t="n"/>
      <c r="C47" s="48" t="n"/>
      <c r="D47" s="48" t="n"/>
      <c r="E47" s="45" t="n"/>
      <c r="F47" s="45" t="n"/>
      <c r="G47" s="47" t="n"/>
      <c r="H47" s="10">
        <f>IF($C47="","",IF(COUNTIF('集計を見る'!$A$47:$A$49,$C47)&gt;0,"収入",IF(COUNTIF('集計を見る'!$A$50:$A$54,$C47)&gt;0,"その他",IF(COUNTIF('集計を見る'!$A$23:$A$42,$C47)&gt;0,"経費","未登録"))))</f>
        <v/>
      </c>
      <c r="I47" s="10">
        <f>IF($A47="","",TEXT($A47,"yyyy/mm"))</f>
        <v/>
      </c>
      <c r="J47" s="11">
        <f>IF($A47="","",$B$2+SUMIFS($E$5:$E47,$D$5:$D47,"現金")-SUMIFS($F$5:$F47,$D$5:$D47,"現金"))</f>
        <v/>
      </c>
      <c r="K47" s="10">
        <f>IF(AND($A47="",$C47="",$E47="",$F47=""),"",IF($A47="","日付が未入力",IF($C47="","科目が未入力",IF($H47="未登録","科目が一覧にない",IF(AND($E47&lt;&gt;"",$F47&lt;&gt;""),"入金と出金が両方",IF(AND($E47="",$F47=""),"金額が未入力",IF(AND($H47="収入",$F47&lt;&gt;""),"入金と出金が逆かも",IF(AND($H47="経費",$E47&lt;&gt;""),"入金と出金が逆かも",IF(AND($F47&lt;&gt;"",$F47&gt;=$B$3),"高額（要確認）",IF($J47&lt;0,"現金がマイナス","OK"))))))))))</f>
        <v/>
      </c>
    </row>
    <row r="48" hidden="1" ht="22" customHeight="1">
      <c r="A48" s="46" t="n"/>
      <c r="B48" s="47" t="n"/>
      <c r="C48" s="48" t="n"/>
      <c r="D48" s="48" t="n"/>
      <c r="E48" s="45" t="n"/>
      <c r="F48" s="45" t="n"/>
      <c r="G48" s="47" t="n"/>
      <c r="H48" s="12">
        <f>IF($C48="","",IF(COUNTIF('集計を見る'!$A$47:$A$49,$C48)&gt;0,"収入",IF(COUNTIF('集計を見る'!$A$50:$A$54,$C48)&gt;0,"その他",IF(COUNTIF('集計を見る'!$A$23:$A$42,$C48)&gt;0,"経費","未登録"))))</f>
        <v/>
      </c>
      <c r="I48" s="12">
        <f>IF($A48="","",TEXT($A48,"yyyy/mm"))</f>
        <v/>
      </c>
      <c r="J48" s="13">
        <f>IF($A48="","",$B$2+SUMIFS($E$5:$E48,$D$5:$D48,"現金")-SUMIFS($F$5:$F48,$D$5:$D48,"現金"))</f>
        <v/>
      </c>
      <c r="K48" s="12">
        <f>IF(AND($A48="",$C48="",$E48="",$F48=""),"",IF($A48="","日付が未入力",IF($C48="","科目が未入力",IF($H48="未登録","科目が一覧にない",IF(AND($E48&lt;&gt;"",$F48&lt;&gt;""),"入金と出金が両方",IF(AND($E48="",$F48=""),"金額が未入力",IF(AND($H48="収入",$F48&lt;&gt;""),"入金と出金が逆かも",IF(AND($H48="経費",$E48&lt;&gt;""),"入金と出金が逆かも",IF(AND($F48&lt;&gt;"",$F48&gt;=$B$3),"高額（要確認）",IF($J48&lt;0,"現金がマイナス","OK"))))))))))</f>
        <v/>
      </c>
    </row>
    <row r="49" hidden="1" ht="22" customHeight="1">
      <c r="A49" s="46" t="n"/>
      <c r="B49" s="47" t="n"/>
      <c r="C49" s="48" t="n"/>
      <c r="D49" s="48" t="n"/>
      <c r="E49" s="45" t="n"/>
      <c r="F49" s="45" t="n"/>
      <c r="G49" s="47" t="n"/>
      <c r="H49" s="10">
        <f>IF($C49="","",IF(COUNTIF('集計を見る'!$A$47:$A$49,$C49)&gt;0,"収入",IF(COUNTIF('集計を見る'!$A$50:$A$54,$C49)&gt;0,"その他",IF(COUNTIF('集計を見る'!$A$23:$A$42,$C49)&gt;0,"経費","未登録"))))</f>
        <v/>
      </c>
      <c r="I49" s="10">
        <f>IF($A49="","",TEXT($A49,"yyyy/mm"))</f>
        <v/>
      </c>
      <c r="J49" s="11">
        <f>IF($A49="","",$B$2+SUMIFS($E$5:$E49,$D$5:$D49,"現金")-SUMIFS($F$5:$F49,$D$5:$D49,"現金"))</f>
        <v/>
      </c>
      <c r="K49" s="10">
        <f>IF(AND($A49="",$C49="",$E49="",$F49=""),"",IF($A49="","日付が未入力",IF($C49="","科目が未入力",IF($H49="未登録","科目が一覧にない",IF(AND($E49&lt;&gt;"",$F49&lt;&gt;""),"入金と出金が両方",IF(AND($E49="",$F49=""),"金額が未入力",IF(AND($H49="収入",$F49&lt;&gt;""),"入金と出金が逆かも",IF(AND($H49="経費",$E49&lt;&gt;""),"入金と出金が逆かも",IF(AND($F49&lt;&gt;"",$F49&gt;=$B$3),"高額（要確認）",IF($J49&lt;0,"現金がマイナス","OK"))))))))))</f>
        <v/>
      </c>
    </row>
    <row r="50" hidden="1" ht="22" customHeight="1">
      <c r="A50" s="46" t="n"/>
      <c r="B50" s="47" t="n"/>
      <c r="C50" s="48" t="n"/>
      <c r="D50" s="48" t="n"/>
      <c r="E50" s="45" t="n"/>
      <c r="F50" s="45" t="n"/>
      <c r="G50" s="47" t="n"/>
      <c r="H50" s="12">
        <f>IF($C50="","",IF(COUNTIF('集計を見る'!$A$47:$A$49,$C50)&gt;0,"収入",IF(COUNTIF('集計を見る'!$A$50:$A$54,$C50)&gt;0,"その他",IF(COUNTIF('集計を見る'!$A$23:$A$42,$C50)&gt;0,"経費","未登録"))))</f>
        <v/>
      </c>
      <c r="I50" s="12">
        <f>IF($A50="","",TEXT($A50,"yyyy/mm"))</f>
        <v/>
      </c>
      <c r="J50" s="13">
        <f>IF($A50="","",$B$2+SUMIFS($E$5:$E50,$D$5:$D50,"現金")-SUMIFS($F$5:$F50,$D$5:$D50,"現金"))</f>
        <v/>
      </c>
      <c r="K50" s="12">
        <f>IF(AND($A50="",$C50="",$E50="",$F50=""),"",IF($A50="","日付が未入力",IF($C50="","科目が未入力",IF($H50="未登録","科目が一覧にない",IF(AND($E50&lt;&gt;"",$F50&lt;&gt;""),"入金と出金が両方",IF(AND($E50="",$F50=""),"金額が未入力",IF(AND($H50="収入",$F50&lt;&gt;""),"入金と出金が逆かも",IF(AND($H50="経費",$E50&lt;&gt;""),"入金と出金が逆かも",IF(AND($F50&lt;&gt;"",$F50&gt;=$B$3),"高額（要確認）",IF($J50&lt;0,"現金がマイナス","OK"))))))))))</f>
        <v/>
      </c>
    </row>
    <row r="51" hidden="1" ht="22" customHeight="1">
      <c r="A51" s="46" t="n"/>
      <c r="B51" s="47" t="n"/>
      <c r="C51" s="48" t="n"/>
      <c r="D51" s="48" t="n"/>
      <c r="E51" s="45" t="n"/>
      <c r="F51" s="45" t="n"/>
      <c r="G51" s="47" t="n"/>
      <c r="H51" s="10">
        <f>IF($C51="","",IF(COUNTIF('集計を見る'!$A$47:$A$49,$C51)&gt;0,"収入",IF(COUNTIF('集計を見る'!$A$50:$A$54,$C51)&gt;0,"その他",IF(COUNTIF('集計を見る'!$A$23:$A$42,$C51)&gt;0,"経費","未登録"))))</f>
        <v/>
      </c>
      <c r="I51" s="10">
        <f>IF($A51="","",TEXT($A51,"yyyy/mm"))</f>
        <v/>
      </c>
      <c r="J51" s="11">
        <f>IF($A51="","",$B$2+SUMIFS($E$5:$E51,$D$5:$D51,"現金")-SUMIFS($F$5:$F51,$D$5:$D51,"現金"))</f>
        <v/>
      </c>
      <c r="K51" s="10">
        <f>IF(AND($A51="",$C51="",$E51="",$F51=""),"",IF($A51="","日付が未入力",IF($C51="","科目が未入力",IF($H51="未登録","科目が一覧にない",IF(AND($E51&lt;&gt;"",$F51&lt;&gt;""),"入金と出金が両方",IF(AND($E51="",$F51=""),"金額が未入力",IF(AND($H51="収入",$F51&lt;&gt;""),"入金と出金が逆かも",IF(AND($H51="経費",$E51&lt;&gt;""),"入金と出金が逆かも",IF(AND($F51&lt;&gt;"",$F51&gt;=$B$3),"高額（要確認）",IF($J51&lt;0,"現金がマイナス","OK"))))))))))</f>
        <v/>
      </c>
    </row>
    <row r="52" hidden="1" ht="22" customHeight="1">
      <c r="A52" s="46" t="n"/>
      <c r="B52" s="47" t="n"/>
      <c r="C52" s="48" t="n"/>
      <c r="D52" s="48" t="n"/>
      <c r="E52" s="45" t="n"/>
      <c r="F52" s="45" t="n"/>
      <c r="G52" s="47" t="n"/>
      <c r="H52" s="12">
        <f>IF($C52="","",IF(COUNTIF('集計を見る'!$A$47:$A$49,$C52)&gt;0,"収入",IF(COUNTIF('集計を見る'!$A$50:$A$54,$C52)&gt;0,"その他",IF(COUNTIF('集計を見る'!$A$23:$A$42,$C52)&gt;0,"経費","未登録"))))</f>
        <v/>
      </c>
      <c r="I52" s="12">
        <f>IF($A52="","",TEXT($A52,"yyyy/mm"))</f>
        <v/>
      </c>
      <c r="J52" s="13">
        <f>IF($A52="","",$B$2+SUMIFS($E$5:$E52,$D$5:$D52,"現金")-SUMIFS($F$5:$F52,$D$5:$D52,"現金"))</f>
        <v/>
      </c>
      <c r="K52" s="12">
        <f>IF(AND($A52="",$C52="",$E52="",$F52=""),"",IF($A52="","日付が未入力",IF($C52="","科目が未入力",IF($H52="未登録","科目が一覧にない",IF(AND($E52&lt;&gt;"",$F52&lt;&gt;""),"入金と出金が両方",IF(AND($E52="",$F52=""),"金額が未入力",IF(AND($H52="収入",$F52&lt;&gt;""),"入金と出金が逆かも",IF(AND($H52="経費",$E52&lt;&gt;""),"入金と出金が逆かも",IF(AND($F52&lt;&gt;"",$F52&gt;=$B$3),"高額（要確認）",IF($J52&lt;0,"現金がマイナス","OK"))))))))))</f>
        <v/>
      </c>
    </row>
    <row r="53" hidden="1" ht="22" customHeight="1">
      <c r="A53" s="46" t="n"/>
      <c r="B53" s="47" t="n"/>
      <c r="C53" s="48" t="n"/>
      <c r="D53" s="48" t="n"/>
      <c r="E53" s="45" t="n"/>
      <c r="F53" s="45" t="n"/>
      <c r="G53" s="47" t="n"/>
      <c r="H53" s="10">
        <f>IF($C53="","",IF(COUNTIF('集計を見る'!$A$47:$A$49,$C53)&gt;0,"収入",IF(COUNTIF('集計を見る'!$A$50:$A$54,$C53)&gt;0,"その他",IF(COUNTIF('集計を見る'!$A$23:$A$42,$C53)&gt;0,"経費","未登録"))))</f>
        <v/>
      </c>
      <c r="I53" s="10">
        <f>IF($A53="","",TEXT($A53,"yyyy/mm"))</f>
        <v/>
      </c>
      <c r="J53" s="11">
        <f>IF($A53="","",$B$2+SUMIFS($E$5:$E53,$D$5:$D53,"現金")-SUMIFS($F$5:$F53,$D$5:$D53,"現金"))</f>
        <v/>
      </c>
      <c r="K53" s="10">
        <f>IF(AND($A53="",$C53="",$E53="",$F53=""),"",IF($A53="","日付が未入力",IF($C53="","科目が未入力",IF($H53="未登録","科目が一覧にない",IF(AND($E53&lt;&gt;"",$F53&lt;&gt;""),"入金と出金が両方",IF(AND($E53="",$F53=""),"金額が未入力",IF(AND($H53="収入",$F53&lt;&gt;""),"入金と出金が逆かも",IF(AND($H53="経費",$E53&lt;&gt;""),"入金と出金が逆かも",IF(AND($F53&lt;&gt;"",$F53&gt;=$B$3),"高額（要確認）",IF($J53&lt;0,"現金がマイナス","OK"))))))))))</f>
        <v/>
      </c>
    </row>
    <row r="54" hidden="1" ht="22" customHeight="1">
      <c r="A54" s="46" t="n"/>
      <c r="B54" s="47" t="n"/>
      <c r="C54" s="48" t="n"/>
      <c r="D54" s="48" t="n"/>
      <c r="E54" s="45" t="n"/>
      <c r="F54" s="45" t="n"/>
      <c r="G54" s="47" t="n"/>
      <c r="H54" s="12">
        <f>IF($C54="","",IF(COUNTIF('集計を見る'!$A$47:$A$49,$C54)&gt;0,"収入",IF(COUNTIF('集計を見る'!$A$50:$A$54,$C54)&gt;0,"その他",IF(COUNTIF('集計を見る'!$A$23:$A$42,$C54)&gt;0,"経費","未登録"))))</f>
        <v/>
      </c>
      <c r="I54" s="12">
        <f>IF($A54="","",TEXT($A54,"yyyy/mm"))</f>
        <v/>
      </c>
      <c r="J54" s="13">
        <f>IF($A54="","",$B$2+SUMIFS($E$5:$E54,$D$5:$D54,"現金")-SUMIFS($F$5:$F54,$D$5:$D54,"現金"))</f>
        <v/>
      </c>
      <c r="K54" s="12">
        <f>IF(AND($A54="",$C54="",$E54="",$F54=""),"",IF($A54="","日付が未入力",IF($C54="","科目が未入力",IF($H54="未登録","科目が一覧にない",IF(AND($E54&lt;&gt;"",$F54&lt;&gt;""),"入金と出金が両方",IF(AND($E54="",$F54=""),"金額が未入力",IF(AND($H54="収入",$F54&lt;&gt;""),"入金と出金が逆かも",IF(AND($H54="経費",$E54&lt;&gt;""),"入金と出金が逆かも",IF(AND($F54&lt;&gt;"",$F54&gt;=$B$3),"高額（要確認）",IF($J54&lt;0,"現金がマイナス","OK"))))))))))</f>
        <v/>
      </c>
    </row>
    <row r="55" hidden="1" ht="22" customHeight="1">
      <c r="A55" s="46" t="n"/>
      <c r="B55" s="47" t="n"/>
      <c r="C55" s="48" t="n"/>
      <c r="D55" s="48" t="n"/>
      <c r="E55" s="45" t="n"/>
      <c r="F55" s="45" t="n"/>
      <c r="G55" s="47" t="n"/>
      <c r="H55" s="10">
        <f>IF($C55="","",IF(COUNTIF('集計を見る'!$A$47:$A$49,$C55)&gt;0,"収入",IF(COUNTIF('集計を見る'!$A$50:$A$54,$C55)&gt;0,"その他",IF(COUNTIF('集計を見る'!$A$23:$A$42,$C55)&gt;0,"経費","未登録"))))</f>
        <v/>
      </c>
      <c r="I55" s="10">
        <f>IF($A55="","",TEXT($A55,"yyyy/mm"))</f>
        <v/>
      </c>
      <c r="J55" s="11">
        <f>IF($A55="","",$B$2+SUMIFS($E$5:$E55,$D$5:$D55,"現金")-SUMIFS($F$5:$F55,$D$5:$D55,"現金"))</f>
        <v/>
      </c>
      <c r="K55" s="10">
        <f>IF(AND($A55="",$C55="",$E55="",$F55=""),"",IF($A55="","日付が未入力",IF($C55="","科目が未入力",IF($H55="未登録","科目が一覧にない",IF(AND($E55&lt;&gt;"",$F55&lt;&gt;""),"入金と出金が両方",IF(AND($E55="",$F55=""),"金額が未入力",IF(AND($H55="収入",$F55&lt;&gt;""),"入金と出金が逆かも",IF(AND($H55="経費",$E55&lt;&gt;""),"入金と出金が逆かも",IF(AND($F55&lt;&gt;"",$F55&gt;=$B$3),"高額（要確認）",IF($J55&lt;0,"現金がマイナス","OK"))))))))))</f>
        <v/>
      </c>
    </row>
    <row r="56" hidden="1" ht="22" customHeight="1">
      <c r="A56" s="46" t="n"/>
      <c r="B56" s="47" t="n"/>
      <c r="C56" s="48" t="n"/>
      <c r="D56" s="48" t="n"/>
      <c r="E56" s="45" t="n"/>
      <c r="F56" s="45" t="n"/>
      <c r="G56" s="47" t="n"/>
      <c r="H56" s="12">
        <f>IF($C56="","",IF(COUNTIF('集計を見る'!$A$47:$A$49,$C56)&gt;0,"収入",IF(COUNTIF('集計を見る'!$A$50:$A$54,$C56)&gt;0,"その他",IF(COUNTIF('集計を見る'!$A$23:$A$42,$C56)&gt;0,"経費","未登録"))))</f>
        <v/>
      </c>
      <c r="I56" s="12">
        <f>IF($A56="","",TEXT($A56,"yyyy/mm"))</f>
        <v/>
      </c>
      <c r="J56" s="13">
        <f>IF($A56="","",$B$2+SUMIFS($E$5:$E56,$D$5:$D56,"現金")-SUMIFS($F$5:$F56,$D$5:$D56,"現金"))</f>
        <v/>
      </c>
      <c r="K56" s="12">
        <f>IF(AND($A56="",$C56="",$E56="",$F56=""),"",IF($A56="","日付が未入力",IF($C56="","科目が未入力",IF($H56="未登録","科目が一覧にない",IF(AND($E56&lt;&gt;"",$F56&lt;&gt;""),"入金と出金が両方",IF(AND($E56="",$F56=""),"金額が未入力",IF(AND($H56="収入",$F56&lt;&gt;""),"入金と出金が逆かも",IF(AND($H56="経費",$E56&lt;&gt;""),"入金と出金が逆かも",IF(AND($F56&lt;&gt;"",$F56&gt;=$B$3),"高額（要確認）",IF($J56&lt;0,"現金がマイナス","OK"))))))))))</f>
        <v/>
      </c>
    </row>
    <row r="57" hidden="1" ht="22" customHeight="1">
      <c r="A57" s="46" t="n"/>
      <c r="B57" s="47" t="n"/>
      <c r="C57" s="48" t="n"/>
      <c r="D57" s="48" t="n"/>
      <c r="E57" s="45" t="n"/>
      <c r="F57" s="45" t="n"/>
      <c r="G57" s="47" t="n"/>
      <c r="H57" s="10">
        <f>IF($C57="","",IF(COUNTIF('集計を見る'!$A$47:$A$49,$C57)&gt;0,"収入",IF(COUNTIF('集計を見る'!$A$50:$A$54,$C57)&gt;0,"その他",IF(COUNTIF('集計を見る'!$A$23:$A$42,$C57)&gt;0,"経費","未登録"))))</f>
        <v/>
      </c>
      <c r="I57" s="10">
        <f>IF($A57="","",TEXT($A57,"yyyy/mm"))</f>
        <v/>
      </c>
      <c r="J57" s="11">
        <f>IF($A57="","",$B$2+SUMIFS($E$5:$E57,$D$5:$D57,"現金")-SUMIFS($F$5:$F57,$D$5:$D57,"現金"))</f>
        <v/>
      </c>
      <c r="K57" s="10">
        <f>IF(AND($A57="",$C57="",$E57="",$F57=""),"",IF($A57="","日付が未入力",IF($C57="","科目が未入力",IF($H57="未登録","科目が一覧にない",IF(AND($E57&lt;&gt;"",$F57&lt;&gt;""),"入金と出金が両方",IF(AND($E57="",$F57=""),"金額が未入力",IF(AND($H57="収入",$F57&lt;&gt;""),"入金と出金が逆かも",IF(AND($H57="経費",$E57&lt;&gt;""),"入金と出金が逆かも",IF(AND($F57&lt;&gt;"",$F57&gt;=$B$3),"高額（要確認）",IF($J57&lt;0,"現金がマイナス","OK"))))))))))</f>
        <v/>
      </c>
    </row>
    <row r="58" hidden="1" ht="22" customHeight="1">
      <c r="A58" s="46" t="n"/>
      <c r="B58" s="47" t="n"/>
      <c r="C58" s="48" t="n"/>
      <c r="D58" s="48" t="n"/>
      <c r="E58" s="45" t="n"/>
      <c r="F58" s="45" t="n"/>
      <c r="G58" s="47" t="n"/>
      <c r="H58" s="12">
        <f>IF($C58="","",IF(COUNTIF('集計を見る'!$A$47:$A$49,$C58)&gt;0,"収入",IF(COUNTIF('集計を見る'!$A$50:$A$54,$C58)&gt;0,"その他",IF(COUNTIF('集計を見る'!$A$23:$A$42,$C58)&gt;0,"経費","未登録"))))</f>
        <v/>
      </c>
      <c r="I58" s="12">
        <f>IF($A58="","",TEXT($A58,"yyyy/mm"))</f>
        <v/>
      </c>
      <c r="J58" s="13">
        <f>IF($A58="","",$B$2+SUMIFS($E$5:$E58,$D$5:$D58,"現金")-SUMIFS($F$5:$F58,$D$5:$D58,"現金"))</f>
        <v/>
      </c>
      <c r="K58" s="12">
        <f>IF(AND($A58="",$C58="",$E58="",$F58=""),"",IF($A58="","日付が未入力",IF($C58="","科目が未入力",IF($H58="未登録","科目が一覧にない",IF(AND($E58&lt;&gt;"",$F58&lt;&gt;""),"入金と出金が両方",IF(AND($E58="",$F58=""),"金額が未入力",IF(AND($H58="収入",$F58&lt;&gt;""),"入金と出金が逆かも",IF(AND($H58="経費",$E58&lt;&gt;""),"入金と出金が逆かも",IF(AND($F58&lt;&gt;"",$F58&gt;=$B$3),"高額（要確認）",IF($J58&lt;0,"現金がマイナス","OK"))))))))))</f>
        <v/>
      </c>
    </row>
    <row r="59" hidden="1" ht="22" customHeight="1">
      <c r="A59" s="46" t="n"/>
      <c r="B59" s="47" t="n"/>
      <c r="C59" s="48" t="n"/>
      <c r="D59" s="48" t="n"/>
      <c r="E59" s="45" t="n"/>
      <c r="F59" s="45" t="n"/>
      <c r="G59" s="47" t="n"/>
      <c r="H59" s="10">
        <f>IF($C59="","",IF(COUNTIF('集計を見る'!$A$47:$A$49,$C59)&gt;0,"収入",IF(COUNTIF('集計を見る'!$A$50:$A$54,$C59)&gt;0,"その他",IF(COUNTIF('集計を見る'!$A$23:$A$42,$C59)&gt;0,"経費","未登録"))))</f>
        <v/>
      </c>
      <c r="I59" s="10">
        <f>IF($A59="","",TEXT($A59,"yyyy/mm"))</f>
        <v/>
      </c>
      <c r="J59" s="11">
        <f>IF($A59="","",$B$2+SUMIFS($E$5:$E59,$D$5:$D59,"現金")-SUMIFS($F$5:$F59,$D$5:$D59,"現金"))</f>
        <v/>
      </c>
      <c r="K59" s="10">
        <f>IF(AND($A59="",$C59="",$E59="",$F59=""),"",IF($A59="","日付が未入力",IF($C59="","科目が未入力",IF($H59="未登録","科目が一覧にない",IF(AND($E59&lt;&gt;"",$F59&lt;&gt;""),"入金と出金が両方",IF(AND($E59="",$F59=""),"金額が未入力",IF(AND($H59="収入",$F59&lt;&gt;""),"入金と出金が逆かも",IF(AND($H59="経費",$E59&lt;&gt;""),"入金と出金が逆かも",IF(AND($F59&lt;&gt;"",$F59&gt;=$B$3),"高額（要確認）",IF($J59&lt;0,"現金がマイナス","OK"))))))))))</f>
        <v/>
      </c>
    </row>
    <row r="60" hidden="1" ht="22" customHeight="1">
      <c r="A60" s="46" t="n"/>
      <c r="B60" s="47" t="n"/>
      <c r="C60" s="48" t="n"/>
      <c r="D60" s="48" t="n"/>
      <c r="E60" s="45" t="n"/>
      <c r="F60" s="45" t="n"/>
      <c r="G60" s="47" t="n"/>
      <c r="H60" s="12">
        <f>IF($C60="","",IF(COUNTIF('集計を見る'!$A$47:$A$49,$C60)&gt;0,"収入",IF(COUNTIF('集計を見る'!$A$50:$A$54,$C60)&gt;0,"その他",IF(COUNTIF('集計を見る'!$A$23:$A$42,$C60)&gt;0,"経費","未登録"))))</f>
        <v/>
      </c>
      <c r="I60" s="12">
        <f>IF($A60="","",TEXT($A60,"yyyy/mm"))</f>
        <v/>
      </c>
      <c r="J60" s="13">
        <f>IF($A60="","",$B$2+SUMIFS($E$5:$E60,$D$5:$D60,"現金")-SUMIFS($F$5:$F60,$D$5:$D60,"現金"))</f>
        <v/>
      </c>
      <c r="K60" s="12">
        <f>IF(AND($A60="",$C60="",$E60="",$F60=""),"",IF($A60="","日付が未入力",IF($C60="","科目が未入力",IF($H60="未登録","科目が一覧にない",IF(AND($E60&lt;&gt;"",$F60&lt;&gt;""),"入金と出金が両方",IF(AND($E60="",$F60=""),"金額が未入力",IF(AND($H60="収入",$F60&lt;&gt;""),"入金と出金が逆かも",IF(AND($H60="経費",$E60&lt;&gt;""),"入金と出金が逆かも",IF(AND($F60&lt;&gt;"",$F60&gt;=$B$3),"高額（要確認）",IF($J60&lt;0,"現金がマイナス","OK"))))))))))</f>
        <v/>
      </c>
    </row>
    <row r="61" hidden="1" ht="22" customHeight="1">
      <c r="A61" s="46" t="n"/>
      <c r="B61" s="47" t="n"/>
      <c r="C61" s="48" t="n"/>
      <c r="D61" s="48" t="n"/>
      <c r="E61" s="45" t="n"/>
      <c r="F61" s="45" t="n"/>
      <c r="G61" s="47" t="n"/>
      <c r="H61" s="10">
        <f>IF($C61="","",IF(COUNTIF('集計を見る'!$A$47:$A$49,$C61)&gt;0,"収入",IF(COUNTIF('集計を見る'!$A$50:$A$54,$C61)&gt;0,"その他",IF(COUNTIF('集計を見る'!$A$23:$A$42,$C61)&gt;0,"経費","未登録"))))</f>
        <v/>
      </c>
      <c r="I61" s="10">
        <f>IF($A61="","",TEXT($A61,"yyyy/mm"))</f>
        <v/>
      </c>
      <c r="J61" s="11">
        <f>IF($A61="","",$B$2+SUMIFS($E$5:$E61,$D$5:$D61,"現金")-SUMIFS($F$5:$F61,$D$5:$D61,"現金"))</f>
        <v/>
      </c>
      <c r="K61" s="10">
        <f>IF(AND($A61="",$C61="",$E61="",$F61=""),"",IF($A61="","日付が未入力",IF($C61="","科目が未入力",IF($H61="未登録","科目が一覧にない",IF(AND($E61&lt;&gt;"",$F61&lt;&gt;""),"入金と出金が両方",IF(AND($E61="",$F61=""),"金額が未入力",IF(AND($H61="収入",$F61&lt;&gt;""),"入金と出金が逆かも",IF(AND($H61="経費",$E61&lt;&gt;""),"入金と出金が逆かも",IF(AND($F61&lt;&gt;"",$F61&gt;=$B$3),"高額（要確認）",IF($J61&lt;0,"現金がマイナス","OK"))))))))))</f>
        <v/>
      </c>
    </row>
    <row r="62" hidden="1" ht="22" customHeight="1">
      <c r="A62" s="46" t="n"/>
      <c r="B62" s="47" t="n"/>
      <c r="C62" s="48" t="n"/>
      <c r="D62" s="48" t="n"/>
      <c r="E62" s="45" t="n"/>
      <c r="F62" s="45" t="n"/>
      <c r="G62" s="47" t="n"/>
      <c r="H62" s="12">
        <f>IF($C62="","",IF(COUNTIF('集計を見る'!$A$47:$A$49,$C62)&gt;0,"収入",IF(COUNTIF('集計を見る'!$A$50:$A$54,$C62)&gt;0,"その他",IF(COUNTIF('集計を見る'!$A$23:$A$42,$C62)&gt;0,"経費","未登録"))))</f>
        <v/>
      </c>
      <c r="I62" s="12">
        <f>IF($A62="","",TEXT($A62,"yyyy/mm"))</f>
        <v/>
      </c>
      <c r="J62" s="13">
        <f>IF($A62="","",$B$2+SUMIFS($E$5:$E62,$D$5:$D62,"現金")-SUMIFS($F$5:$F62,$D$5:$D62,"現金"))</f>
        <v/>
      </c>
      <c r="K62" s="12">
        <f>IF(AND($A62="",$C62="",$E62="",$F62=""),"",IF($A62="","日付が未入力",IF($C62="","科目が未入力",IF($H62="未登録","科目が一覧にない",IF(AND($E62&lt;&gt;"",$F62&lt;&gt;""),"入金と出金が両方",IF(AND($E62="",$F62=""),"金額が未入力",IF(AND($H62="収入",$F62&lt;&gt;""),"入金と出金が逆かも",IF(AND($H62="経費",$E62&lt;&gt;""),"入金と出金が逆かも",IF(AND($F62&lt;&gt;"",$F62&gt;=$B$3),"高額（要確認）",IF($J62&lt;0,"現金がマイナス","OK"))))))))))</f>
        <v/>
      </c>
    </row>
    <row r="63" hidden="1" ht="22" customHeight="1">
      <c r="A63" s="46" t="n"/>
      <c r="B63" s="47" t="n"/>
      <c r="C63" s="48" t="n"/>
      <c r="D63" s="48" t="n"/>
      <c r="E63" s="45" t="n"/>
      <c r="F63" s="45" t="n"/>
      <c r="G63" s="47" t="n"/>
      <c r="H63" s="10">
        <f>IF($C63="","",IF(COUNTIF('集計を見る'!$A$47:$A$49,$C63)&gt;0,"収入",IF(COUNTIF('集計を見る'!$A$50:$A$54,$C63)&gt;0,"その他",IF(COUNTIF('集計を見る'!$A$23:$A$42,$C63)&gt;0,"経費","未登録"))))</f>
        <v/>
      </c>
      <c r="I63" s="10">
        <f>IF($A63="","",TEXT($A63,"yyyy/mm"))</f>
        <v/>
      </c>
      <c r="J63" s="11">
        <f>IF($A63="","",$B$2+SUMIFS($E$5:$E63,$D$5:$D63,"現金")-SUMIFS($F$5:$F63,$D$5:$D63,"現金"))</f>
        <v/>
      </c>
      <c r="K63" s="10">
        <f>IF(AND($A63="",$C63="",$E63="",$F63=""),"",IF($A63="","日付が未入力",IF($C63="","科目が未入力",IF($H63="未登録","科目が一覧にない",IF(AND($E63&lt;&gt;"",$F63&lt;&gt;""),"入金と出金が両方",IF(AND($E63="",$F63=""),"金額が未入力",IF(AND($H63="収入",$F63&lt;&gt;""),"入金と出金が逆かも",IF(AND($H63="経費",$E63&lt;&gt;""),"入金と出金が逆かも",IF(AND($F63&lt;&gt;"",$F63&gt;=$B$3),"高額（要確認）",IF($J63&lt;0,"現金がマイナス","OK"))))))))))</f>
        <v/>
      </c>
    </row>
    <row r="64" hidden="1" ht="22" customHeight="1">
      <c r="A64" s="46" t="n"/>
      <c r="B64" s="47" t="n"/>
      <c r="C64" s="48" t="n"/>
      <c r="D64" s="48" t="n"/>
      <c r="E64" s="45" t="n"/>
      <c r="F64" s="45" t="n"/>
      <c r="G64" s="47" t="n"/>
      <c r="H64" s="12">
        <f>IF($C64="","",IF(COUNTIF('集計を見る'!$A$47:$A$49,$C64)&gt;0,"収入",IF(COUNTIF('集計を見る'!$A$50:$A$54,$C64)&gt;0,"その他",IF(COUNTIF('集計を見る'!$A$23:$A$42,$C64)&gt;0,"経費","未登録"))))</f>
        <v/>
      </c>
      <c r="I64" s="12">
        <f>IF($A64="","",TEXT($A64,"yyyy/mm"))</f>
        <v/>
      </c>
      <c r="J64" s="13">
        <f>IF($A64="","",$B$2+SUMIFS($E$5:$E64,$D$5:$D64,"現金")-SUMIFS($F$5:$F64,$D$5:$D64,"現金"))</f>
        <v/>
      </c>
      <c r="K64" s="12">
        <f>IF(AND($A64="",$C64="",$E64="",$F64=""),"",IF($A64="","日付が未入力",IF($C64="","科目が未入力",IF($H64="未登録","科目が一覧にない",IF(AND($E64&lt;&gt;"",$F64&lt;&gt;""),"入金と出金が両方",IF(AND($E64="",$F64=""),"金額が未入力",IF(AND($H64="収入",$F64&lt;&gt;""),"入金と出金が逆かも",IF(AND($H64="経費",$E64&lt;&gt;""),"入金と出金が逆かも",IF(AND($F64&lt;&gt;"",$F64&gt;=$B$3),"高額（要確認）",IF($J64&lt;0,"現金がマイナス","OK"))))))))))</f>
        <v/>
      </c>
    </row>
    <row r="65" hidden="1" ht="22" customHeight="1">
      <c r="A65" s="46" t="n"/>
      <c r="B65" s="47" t="n"/>
      <c r="C65" s="48" t="n"/>
      <c r="D65" s="48" t="n"/>
      <c r="E65" s="45" t="n"/>
      <c r="F65" s="45" t="n"/>
      <c r="G65" s="47" t="n"/>
      <c r="H65" s="10">
        <f>IF($C65="","",IF(COUNTIF('集計を見る'!$A$47:$A$49,$C65)&gt;0,"収入",IF(COUNTIF('集計を見る'!$A$50:$A$54,$C65)&gt;0,"その他",IF(COUNTIF('集計を見る'!$A$23:$A$42,$C65)&gt;0,"経費","未登録"))))</f>
        <v/>
      </c>
      <c r="I65" s="10">
        <f>IF($A65="","",TEXT($A65,"yyyy/mm"))</f>
        <v/>
      </c>
      <c r="J65" s="11">
        <f>IF($A65="","",$B$2+SUMIFS($E$5:$E65,$D$5:$D65,"現金")-SUMIFS($F$5:$F65,$D$5:$D65,"現金"))</f>
        <v/>
      </c>
      <c r="K65" s="10">
        <f>IF(AND($A65="",$C65="",$E65="",$F65=""),"",IF($A65="","日付が未入力",IF($C65="","科目が未入力",IF($H65="未登録","科目が一覧にない",IF(AND($E65&lt;&gt;"",$F65&lt;&gt;""),"入金と出金が両方",IF(AND($E65="",$F65=""),"金額が未入力",IF(AND($H65="収入",$F65&lt;&gt;""),"入金と出金が逆かも",IF(AND($H65="経費",$E65&lt;&gt;""),"入金と出金が逆かも",IF(AND($F65&lt;&gt;"",$F65&gt;=$B$3),"高額（要確認）",IF($J65&lt;0,"現金がマイナス","OK"))))))))))</f>
        <v/>
      </c>
    </row>
    <row r="66" hidden="1" ht="22" customHeight="1">
      <c r="A66" s="46" t="n"/>
      <c r="B66" s="47" t="n"/>
      <c r="C66" s="48" t="n"/>
      <c r="D66" s="48" t="n"/>
      <c r="E66" s="45" t="n"/>
      <c r="F66" s="45" t="n"/>
      <c r="G66" s="47" t="n"/>
      <c r="H66" s="12">
        <f>IF($C66="","",IF(COUNTIF('集計を見る'!$A$47:$A$49,$C66)&gt;0,"収入",IF(COUNTIF('集計を見る'!$A$50:$A$54,$C66)&gt;0,"その他",IF(COUNTIF('集計を見る'!$A$23:$A$42,$C66)&gt;0,"経費","未登録"))))</f>
        <v/>
      </c>
      <c r="I66" s="12">
        <f>IF($A66="","",TEXT($A66,"yyyy/mm"))</f>
        <v/>
      </c>
      <c r="J66" s="13">
        <f>IF($A66="","",$B$2+SUMIFS($E$5:$E66,$D$5:$D66,"現金")-SUMIFS($F$5:$F66,$D$5:$D66,"現金"))</f>
        <v/>
      </c>
      <c r="K66" s="12">
        <f>IF(AND($A66="",$C66="",$E66="",$F66=""),"",IF($A66="","日付が未入力",IF($C66="","科目が未入力",IF($H66="未登録","科目が一覧にない",IF(AND($E66&lt;&gt;"",$F66&lt;&gt;""),"入金と出金が両方",IF(AND($E66="",$F66=""),"金額が未入力",IF(AND($H66="収入",$F66&lt;&gt;""),"入金と出金が逆かも",IF(AND($H66="経費",$E66&lt;&gt;""),"入金と出金が逆かも",IF(AND($F66&lt;&gt;"",$F66&gt;=$B$3),"高額（要確認）",IF($J66&lt;0,"現金がマイナス","OK"))))))))))</f>
        <v/>
      </c>
    </row>
    <row r="67" hidden="1" ht="22" customHeight="1">
      <c r="A67" s="46" t="n"/>
      <c r="B67" s="47" t="n"/>
      <c r="C67" s="48" t="n"/>
      <c r="D67" s="48" t="n"/>
      <c r="E67" s="45" t="n"/>
      <c r="F67" s="45" t="n"/>
      <c r="G67" s="47" t="n"/>
      <c r="H67" s="10">
        <f>IF($C67="","",IF(COUNTIF('集計を見る'!$A$47:$A$49,$C67)&gt;0,"収入",IF(COUNTIF('集計を見る'!$A$50:$A$54,$C67)&gt;0,"その他",IF(COUNTIF('集計を見る'!$A$23:$A$42,$C67)&gt;0,"経費","未登録"))))</f>
        <v/>
      </c>
      <c r="I67" s="10">
        <f>IF($A67="","",TEXT($A67,"yyyy/mm"))</f>
        <v/>
      </c>
      <c r="J67" s="11">
        <f>IF($A67="","",$B$2+SUMIFS($E$5:$E67,$D$5:$D67,"現金")-SUMIFS($F$5:$F67,$D$5:$D67,"現金"))</f>
        <v/>
      </c>
      <c r="K67" s="10">
        <f>IF(AND($A67="",$C67="",$E67="",$F67=""),"",IF($A67="","日付が未入力",IF($C67="","科目が未入力",IF($H67="未登録","科目が一覧にない",IF(AND($E67&lt;&gt;"",$F67&lt;&gt;""),"入金と出金が両方",IF(AND($E67="",$F67=""),"金額が未入力",IF(AND($H67="収入",$F67&lt;&gt;""),"入金と出金が逆かも",IF(AND($H67="経費",$E67&lt;&gt;""),"入金と出金が逆かも",IF(AND($F67&lt;&gt;"",$F67&gt;=$B$3),"高額（要確認）",IF($J67&lt;0,"現金がマイナス","OK"))))))))))</f>
        <v/>
      </c>
    </row>
    <row r="68" hidden="1" ht="22" customHeight="1">
      <c r="A68" s="46" t="n"/>
      <c r="B68" s="47" t="n"/>
      <c r="C68" s="48" t="n"/>
      <c r="D68" s="48" t="n"/>
      <c r="E68" s="45" t="n"/>
      <c r="F68" s="45" t="n"/>
      <c r="G68" s="47" t="n"/>
      <c r="H68" s="12">
        <f>IF($C68="","",IF(COUNTIF('集計を見る'!$A$47:$A$49,$C68)&gt;0,"収入",IF(COUNTIF('集計を見る'!$A$50:$A$54,$C68)&gt;0,"その他",IF(COUNTIF('集計を見る'!$A$23:$A$42,$C68)&gt;0,"経費","未登録"))))</f>
        <v/>
      </c>
      <c r="I68" s="12">
        <f>IF($A68="","",TEXT($A68,"yyyy/mm"))</f>
        <v/>
      </c>
      <c r="J68" s="13">
        <f>IF($A68="","",$B$2+SUMIFS($E$5:$E68,$D$5:$D68,"現金")-SUMIFS($F$5:$F68,$D$5:$D68,"現金"))</f>
        <v/>
      </c>
      <c r="K68" s="12">
        <f>IF(AND($A68="",$C68="",$E68="",$F68=""),"",IF($A68="","日付が未入力",IF($C68="","科目が未入力",IF($H68="未登録","科目が一覧にない",IF(AND($E68&lt;&gt;"",$F68&lt;&gt;""),"入金と出金が両方",IF(AND($E68="",$F68=""),"金額が未入力",IF(AND($H68="収入",$F68&lt;&gt;""),"入金と出金が逆かも",IF(AND($H68="経費",$E68&lt;&gt;""),"入金と出金が逆かも",IF(AND($F68&lt;&gt;"",$F68&gt;=$B$3),"高額（要確認）",IF($J68&lt;0,"現金がマイナス","OK"))))))))))</f>
        <v/>
      </c>
    </row>
    <row r="69" hidden="1" ht="22" customHeight="1">
      <c r="A69" s="46" t="n"/>
      <c r="B69" s="47" t="n"/>
      <c r="C69" s="48" t="n"/>
      <c r="D69" s="48" t="n"/>
      <c r="E69" s="45" t="n"/>
      <c r="F69" s="45" t="n"/>
      <c r="G69" s="47" t="n"/>
      <c r="H69" s="10">
        <f>IF($C69="","",IF(COUNTIF('集計を見る'!$A$47:$A$49,$C69)&gt;0,"収入",IF(COUNTIF('集計を見る'!$A$50:$A$54,$C69)&gt;0,"その他",IF(COUNTIF('集計を見る'!$A$23:$A$42,$C69)&gt;0,"経費","未登録"))))</f>
        <v/>
      </c>
      <c r="I69" s="10">
        <f>IF($A69="","",TEXT($A69,"yyyy/mm"))</f>
        <v/>
      </c>
      <c r="J69" s="11">
        <f>IF($A69="","",$B$2+SUMIFS($E$5:$E69,$D$5:$D69,"現金")-SUMIFS($F$5:$F69,$D$5:$D69,"現金"))</f>
        <v/>
      </c>
      <c r="K69" s="10">
        <f>IF(AND($A69="",$C69="",$E69="",$F69=""),"",IF($A69="","日付が未入力",IF($C69="","科目が未入力",IF($H69="未登録","科目が一覧にない",IF(AND($E69&lt;&gt;"",$F69&lt;&gt;""),"入金と出金が両方",IF(AND($E69="",$F69=""),"金額が未入力",IF(AND($H69="収入",$F69&lt;&gt;""),"入金と出金が逆かも",IF(AND($H69="経費",$E69&lt;&gt;""),"入金と出金が逆かも",IF(AND($F69&lt;&gt;"",$F69&gt;=$B$3),"高額（要確認）",IF($J69&lt;0,"現金がマイナス","OK"))))))))))</f>
        <v/>
      </c>
    </row>
    <row r="70" hidden="1" ht="22" customHeight="1">
      <c r="A70" s="46" t="n"/>
      <c r="B70" s="47" t="n"/>
      <c r="C70" s="48" t="n"/>
      <c r="D70" s="48" t="n"/>
      <c r="E70" s="45" t="n"/>
      <c r="F70" s="45" t="n"/>
      <c r="G70" s="47" t="n"/>
      <c r="H70" s="12">
        <f>IF($C70="","",IF(COUNTIF('集計を見る'!$A$47:$A$49,$C70)&gt;0,"収入",IF(COUNTIF('集計を見る'!$A$50:$A$54,$C70)&gt;0,"その他",IF(COUNTIF('集計を見る'!$A$23:$A$42,$C70)&gt;0,"経費","未登録"))))</f>
        <v/>
      </c>
      <c r="I70" s="12">
        <f>IF($A70="","",TEXT($A70,"yyyy/mm"))</f>
        <v/>
      </c>
      <c r="J70" s="13">
        <f>IF($A70="","",$B$2+SUMIFS($E$5:$E70,$D$5:$D70,"現金")-SUMIFS($F$5:$F70,$D$5:$D70,"現金"))</f>
        <v/>
      </c>
      <c r="K70" s="12">
        <f>IF(AND($A70="",$C70="",$E70="",$F70=""),"",IF($A70="","日付が未入力",IF($C70="","科目が未入力",IF($H70="未登録","科目が一覧にない",IF(AND($E70&lt;&gt;"",$F70&lt;&gt;""),"入金と出金が両方",IF(AND($E70="",$F70=""),"金額が未入力",IF(AND($H70="収入",$F70&lt;&gt;""),"入金と出金が逆かも",IF(AND($H70="経費",$E70&lt;&gt;""),"入金と出金が逆かも",IF(AND($F70&lt;&gt;"",$F70&gt;=$B$3),"高額（要確認）",IF($J70&lt;0,"現金がマイナス","OK"))))))))))</f>
        <v/>
      </c>
    </row>
    <row r="71" hidden="1" ht="22" customHeight="1">
      <c r="A71" s="46" t="n"/>
      <c r="B71" s="47" t="n"/>
      <c r="C71" s="48" t="n"/>
      <c r="D71" s="48" t="n"/>
      <c r="E71" s="45" t="n"/>
      <c r="F71" s="45" t="n"/>
      <c r="G71" s="47" t="n"/>
      <c r="H71" s="10">
        <f>IF($C71="","",IF(COUNTIF('集計を見る'!$A$47:$A$49,$C71)&gt;0,"収入",IF(COUNTIF('集計を見る'!$A$50:$A$54,$C71)&gt;0,"その他",IF(COUNTIF('集計を見る'!$A$23:$A$42,$C71)&gt;0,"経費","未登録"))))</f>
        <v/>
      </c>
      <c r="I71" s="10">
        <f>IF($A71="","",TEXT($A71,"yyyy/mm"))</f>
        <v/>
      </c>
      <c r="J71" s="11">
        <f>IF($A71="","",$B$2+SUMIFS($E$5:$E71,$D$5:$D71,"現金")-SUMIFS($F$5:$F71,$D$5:$D71,"現金"))</f>
        <v/>
      </c>
      <c r="K71" s="10">
        <f>IF(AND($A71="",$C71="",$E71="",$F71=""),"",IF($A71="","日付が未入力",IF($C71="","科目が未入力",IF($H71="未登録","科目が一覧にない",IF(AND($E71&lt;&gt;"",$F71&lt;&gt;""),"入金と出金が両方",IF(AND($E71="",$F71=""),"金額が未入力",IF(AND($H71="収入",$F71&lt;&gt;""),"入金と出金が逆かも",IF(AND($H71="経費",$E71&lt;&gt;""),"入金と出金が逆かも",IF(AND($F71&lt;&gt;"",$F71&gt;=$B$3),"高額（要確認）",IF($J71&lt;0,"現金がマイナス","OK"))))))))))</f>
        <v/>
      </c>
    </row>
    <row r="72" hidden="1" ht="22" customHeight="1">
      <c r="A72" s="46" t="n"/>
      <c r="B72" s="47" t="n"/>
      <c r="C72" s="48" t="n"/>
      <c r="D72" s="48" t="n"/>
      <c r="E72" s="45" t="n"/>
      <c r="F72" s="45" t="n"/>
      <c r="G72" s="47" t="n"/>
      <c r="H72" s="12">
        <f>IF($C72="","",IF(COUNTIF('集計を見る'!$A$47:$A$49,$C72)&gt;0,"収入",IF(COUNTIF('集計を見る'!$A$50:$A$54,$C72)&gt;0,"その他",IF(COUNTIF('集計を見る'!$A$23:$A$42,$C72)&gt;0,"経費","未登録"))))</f>
        <v/>
      </c>
      <c r="I72" s="12">
        <f>IF($A72="","",TEXT($A72,"yyyy/mm"))</f>
        <v/>
      </c>
      <c r="J72" s="13">
        <f>IF($A72="","",$B$2+SUMIFS($E$5:$E72,$D$5:$D72,"現金")-SUMIFS($F$5:$F72,$D$5:$D72,"現金"))</f>
        <v/>
      </c>
      <c r="K72" s="12">
        <f>IF(AND($A72="",$C72="",$E72="",$F72=""),"",IF($A72="","日付が未入力",IF($C72="","科目が未入力",IF($H72="未登録","科目が一覧にない",IF(AND($E72&lt;&gt;"",$F72&lt;&gt;""),"入金と出金が両方",IF(AND($E72="",$F72=""),"金額が未入力",IF(AND($H72="収入",$F72&lt;&gt;""),"入金と出金が逆かも",IF(AND($H72="経費",$E72&lt;&gt;""),"入金と出金が逆かも",IF(AND($F72&lt;&gt;"",$F72&gt;=$B$3),"高額（要確認）",IF($J72&lt;0,"現金がマイナス","OK"))))))))))</f>
        <v/>
      </c>
    </row>
    <row r="73" hidden="1" ht="22" customHeight="1">
      <c r="A73" s="46" t="n"/>
      <c r="B73" s="47" t="n"/>
      <c r="C73" s="48" t="n"/>
      <c r="D73" s="48" t="n"/>
      <c r="E73" s="45" t="n"/>
      <c r="F73" s="45" t="n"/>
      <c r="G73" s="47" t="n"/>
      <c r="H73" s="10">
        <f>IF($C73="","",IF(COUNTIF('集計を見る'!$A$47:$A$49,$C73)&gt;0,"収入",IF(COUNTIF('集計を見る'!$A$50:$A$54,$C73)&gt;0,"その他",IF(COUNTIF('集計を見る'!$A$23:$A$42,$C73)&gt;0,"経費","未登録"))))</f>
        <v/>
      </c>
      <c r="I73" s="10">
        <f>IF($A73="","",TEXT($A73,"yyyy/mm"))</f>
        <v/>
      </c>
      <c r="J73" s="11">
        <f>IF($A73="","",$B$2+SUMIFS($E$5:$E73,$D$5:$D73,"現金")-SUMIFS($F$5:$F73,$D$5:$D73,"現金"))</f>
        <v/>
      </c>
      <c r="K73" s="10">
        <f>IF(AND($A73="",$C73="",$E73="",$F73=""),"",IF($A73="","日付が未入力",IF($C73="","科目が未入力",IF($H73="未登録","科目が一覧にない",IF(AND($E73&lt;&gt;"",$F73&lt;&gt;""),"入金と出金が両方",IF(AND($E73="",$F73=""),"金額が未入力",IF(AND($H73="収入",$F73&lt;&gt;""),"入金と出金が逆かも",IF(AND($H73="経費",$E73&lt;&gt;""),"入金と出金が逆かも",IF(AND($F73&lt;&gt;"",$F73&gt;=$B$3),"高額（要確認）",IF($J73&lt;0,"現金がマイナス","OK"))))))))))</f>
        <v/>
      </c>
    </row>
    <row r="74" hidden="1" ht="22" customHeight="1">
      <c r="A74" s="46" t="n"/>
      <c r="B74" s="47" t="n"/>
      <c r="C74" s="48" t="n"/>
      <c r="D74" s="48" t="n"/>
      <c r="E74" s="45" t="n"/>
      <c r="F74" s="45" t="n"/>
      <c r="G74" s="47" t="n"/>
      <c r="H74" s="12">
        <f>IF($C74="","",IF(COUNTIF('集計を見る'!$A$47:$A$49,$C74)&gt;0,"収入",IF(COUNTIF('集計を見る'!$A$50:$A$54,$C74)&gt;0,"その他",IF(COUNTIF('集計を見る'!$A$23:$A$42,$C74)&gt;0,"経費","未登録"))))</f>
        <v/>
      </c>
      <c r="I74" s="12">
        <f>IF($A74="","",TEXT($A74,"yyyy/mm"))</f>
        <v/>
      </c>
      <c r="J74" s="13">
        <f>IF($A74="","",$B$2+SUMIFS($E$5:$E74,$D$5:$D74,"現金")-SUMIFS($F$5:$F74,$D$5:$D74,"現金"))</f>
        <v/>
      </c>
      <c r="K74" s="12">
        <f>IF(AND($A74="",$C74="",$E74="",$F74=""),"",IF($A74="","日付が未入力",IF($C74="","科目が未入力",IF($H74="未登録","科目が一覧にない",IF(AND($E74&lt;&gt;"",$F74&lt;&gt;""),"入金と出金が両方",IF(AND($E74="",$F74=""),"金額が未入力",IF(AND($H74="収入",$F74&lt;&gt;""),"入金と出金が逆かも",IF(AND($H74="経費",$E74&lt;&gt;""),"入金と出金が逆かも",IF(AND($F74&lt;&gt;"",$F74&gt;=$B$3),"高額（要確認）",IF($J74&lt;0,"現金がマイナス","OK"))))))))))</f>
        <v/>
      </c>
    </row>
    <row r="75" hidden="1" ht="22" customHeight="1">
      <c r="A75" s="46" t="n"/>
      <c r="B75" s="47" t="n"/>
      <c r="C75" s="48" t="n"/>
      <c r="D75" s="48" t="n"/>
      <c r="E75" s="45" t="n"/>
      <c r="F75" s="45" t="n"/>
      <c r="G75" s="47" t="n"/>
      <c r="H75" s="10">
        <f>IF($C75="","",IF(COUNTIF('集計を見る'!$A$47:$A$49,$C75)&gt;0,"収入",IF(COUNTIF('集計を見る'!$A$50:$A$54,$C75)&gt;0,"その他",IF(COUNTIF('集計を見る'!$A$23:$A$42,$C75)&gt;0,"経費","未登録"))))</f>
        <v/>
      </c>
      <c r="I75" s="10">
        <f>IF($A75="","",TEXT($A75,"yyyy/mm"))</f>
        <v/>
      </c>
      <c r="J75" s="11">
        <f>IF($A75="","",$B$2+SUMIFS($E$5:$E75,$D$5:$D75,"現金")-SUMIFS($F$5:$F75,$D$5:$D75,"現金"))</f>
        <v/>
      </c>
      <c r="K75" s="10">
        <f>IF(AND($A75="",$C75="",$E75="",$F75=""),"",IF($A75="","日付が未入力",IF($C75="","科目が未入力",IF($H75="未登録","科目が一覧にない",IF(AND($E75&lt;&gt;"",$F75&lt;&gt;""),"入金と出金が両方",IF(AND($E75="",$F75=""),"金額が未入力",IF(AND($H75="収入",$F75&lt;&gt;""),"入金と出金が逆かも",IF(AND($H75="経費",$E75&lt;&gt;""),"入金と出金が逆かも",IF(AND($F75&lt;&gt;"",$F75&gt;=$B$3),"高額（要確認）",IF($J75&lt;0,"現金がマイナス","OK"))))))))))</f>
        <v/>
      </c>
    </row>
    <row r="76" hidden="1" ht="22" customHeight="1">
      <c r="A76" s="46" t="n"/>
      <c r="B76" s="47" t="n"/>
      <c r="C76" s="48" t="n"/>
      <c r="D76" s="48" t="n"/>
      <c r="E76" s="45" t="n"/>
      <c r="F76" s="45" t="n"/>
      <c r="G76" s="47" t="n"/>
      <c r="H76" s="12">
        <f>IF($C76="","",IF(COUNTIF('集計を見る'!$A$47:$A$49,$C76)&gt;0,"収入",IF(COUNTIF('集計を見る'!$A$50:$A$54,$C76)&gt;0,"その他",IF(COUNTIF('集計を見る'!$A$23:$A$42,$C76)&gt;0,"経費","未登録"))))</f>
        <v/>
      </c>
      <c r="I76" s="12">
        <f>IF($A76="","",TEXT($A76,"yyyy/mm"))</f>
        <v/>
      </c>
      <c r="J76" s="13">
        <f>IF($A76="","",$B$2+SUMIFS($E$5:$E76,$D$5:$D76,"現金")-SUMIFS($F$5:$F76,$D$5:$D76,"現金"))</f>
        <v/>
      </c>
      <c r="K76" s="12">
        <f>IF(AND($A76="",$C76="",$E76="",$F76=""),"",IF($A76="","日付が未入力",IF($C76="","科目が未入力",IF($H76="未登録","科目が一覧にない",IF(AND($E76&lt;&gt;"",$F76&lt;&gt;""),"入金と出金が両方",IF(AND($E76="",$F76=""),"金額が未入力",IF(AND($H76="収入",$F76&lt;&gt;""),"入金と出金が逆かも",IF(AND($H76="経費",$E76&lt;&gt;""),"入金と出金が逆かも",IF(AND($F76&lt;&gt;"",$F76&gt;=$B$3),"高額（要確認）",IF($J76&lt;0,"現金がマイナス","OK"))))))))))</f>
        <v/>
      </c>
    </row>
    <row r="77" hidden="1" ht="22" customHeight="1">
      <c r="A77" s="46" t="n"/>
      <c r="B77" s="47" t="n"/>
      <c r="C77" s="48" t="n"/>
      <c r="D77" s="48" t="n"/>
      <c r="E77" s="45" t="n"/>
      <c r="F77" s="45" t="n"/>
      <c r="G77" s="47" t="n"/>
      <c r="H77" s="10">
        <f>IF($C77="","",IF(COUNTIF('集計を見る'!$A$47:$A$49,$C77)&gt;0,"収入",IF(COUNTIF('集計を見る'!$A$50:$A$54,$C77)&gt;0,"その他",IF(COUNTIF('集計を見る'!$A$23:$A$42,$C77)&gt;0,"経費","未登録"))))</f>
        <v/>
      </c>
      <c r="I77" s="10">
        <f>IF($A77="","",TEXT($A77,"yyyy/mm"))</f>
        <v/>
      </c>
      <c r="J77" s="11">
        <f>IF($A77="","",$B$2+SUMIFS($E$5:$E77,$D$5:$D77,"現金")-SUMIFS($F$5:$F77,$D$5:$D77,"現金"))</f>
        <v/>
      </c>
      <c r="K77" s="10">
        <f>IF(AND($A77="",$C77="",$E77="",$F77=""),"",IF($A77="","日付が未入力",IF($C77="","科目が未入力",IF($H77="未登録","科目が一覧にない",IF(AND($E77&lt;&gt;"",$F77&lt;&gt;""),"入金と出金が両方",IF(AND($E77="",$F77=""),"金額が未入力",IF(AND($H77="収入",$F77&lt;&gt;""),"入金と出金が逆かも",IF(AND($H77="経費",$E77&lt;&gt;""),"入金と出金が逆かも",IF(AND($F77&lt;&gt;"",$F77&gt;=$B$3),"高額（要確認）",IF($J77&lt;0,"現金がマイナス","OK"))))))))))</f>
        <v/>
      </c>
    </row>
    <row r="78" hidden="1" ht="22" customHeight="1">
      <c r="A78" s="46" t="n"/>
      <c r="B78" s="47" t="n"/>
      <c r="C78" s="48" t="n"/>
      <c r="D78" s="48" t="n"/>
      <c r="E78" s="45" t="n"/>
      <c r="F78" s="45" t="n"/>
      <c r="G78" s="47" t="n"/>
      <c r="H78" s="12">
        <f>IF($C78="","",IF(COUNTIF('集計を見る'!$A$47:$A$49,$C78)&gt;0,"収入",IF(COUNTIF('集計を見る'!$A$50:$A$54,$C78)&gt;0,"その他",IF(COUNTIF('集計を見る'!$A$23:$A$42,$C78)&gt;0,"経費","未登録"))))</f>
        <v/>
      </c>
      <c r="I78" s="12">
        <f>IF($A78="","",TEXT($A78,"yyyy/mm"))</f>
        <v/>
      </c>
      <c r="J78" s="13">
        <f>IF($A78="","",$B$2+SUMIFS($E$5:$E78,$D$5:$D78,"現金")-SUMIFS($F$5:$F78,$D$5:$D78,"現金"))</f>
        <v/>
      </c>
      <c r="K78" s="12">
        <f>IF(AND($A78="",$C78="",$E78="",$F78=""),"",IF($A78="","日付が未入力",IF($C78="","科目が未入力",IF($H78="未登録","科目が一覧にない",IF(AND($E78&lt;&gt;"",$F78&lt;&gt;""),"入金と出金が両方",IF(AND($E78="",$F78=""),"金額が未入力",IF(AND($H78="収入",$F78&lt;&gt;""),"入金と出金が逆かも",IF(AND($H78="経費",$E78&lt;&gt;""),"入金と出金が逆かも",IF(AND($F78&lt;&gt;"",$F78&gt;=$B$3),"高額（要確認）",IF($J78&lt;0,"現金がマイナス","OK"))))))))))</f>
        <v/>
      </c>
    </row>
    <row r="79" hidden="1" ht="22" customHeight="1">
      <c r="A79" s="46" t="n"/>
      <c r="B79" s="47" t="n"/>
      <c r="C79" s="48" t="n"/>
      <c r="D79" s="48" t="n"/>
      <c r="E79" s="45" t="n"/>
      <c r="F79" s="45" t="n"/>
      <c r="G79" s="47" t="n"/>
      <c r="H79" s="10">
        <f>IF($C79="","",IF(COUNTIF('集計を見る'!$A$47:$A$49,$C79)&gt;0,"収入",IF(COUNTIF('集計を見る'!$A$50:$A$54,$C79)&gt;0,"その他",IF(COUNTIF('集計を見る'!$A$23:$A$42,$C79)&gt;0,"経費","未登録"))))</f>
        <v/>
      </c>
      <c r="I79" s="10">
        <f>IF($A79="","",TEXT($A79,"yyyy/mm"))</f>
        <v/>
      </c>
      <c r="J79" s="11">
        <f>IF($A79="","",$B$2+SUMIFS($E$5:$E79,$D$5:$D79,"現金")-SUMIFS($F$5:$F79,$D$5:$D79,"現金"))</f>
        <v/>
      </c>
      <c r="K79" s="10">
        <f>IF(AND($A79="",$C79="",$E79="",$F79=""),"",IF($A79="","日付が未入力",IF($C79="","科目が未入力",IF($H79="未登録","科目が一覧にない",IF(AND($E79&lt;&gt;"",$F79&lt;&gt;""),"入金と出金が両方",IF(AND($E79="",$F79=""),"金額が未入力",IF(AND($H79="収入",$F79&lt;&gt;""),"入金と出金が逆かも",IF(AND($H79="経費",$E79&lt;&gt;""),"入金と出金が逆かも",IF(AND($F79&lt;&gt;"",$F79&gt;=$B$3),"高額（要確認）",IF($J79&lt;0,"現金がマイナス","OK"))))))))))</f>
        <v/>
      </c>
    </row>
    <row r="80" hidden="1" ht="22" customHeight="1">
      <c r="A80" s="46" t="n"/>
      <c r="B80" s="47" t="n"/>
      <c r="C80" s="48" t="n"/>
      <c r="D80" s="48" t="n"/>
      <c r="E80" s="45" t="n"/>
      <c r="F80" s="45" t="n"/>
      <c r="G80" s="47" t="n"/>
      <c r="H80" s="12">
        <f>IF($C80="","",IF(COUNTIF('集計を見る'!$A$47:$A$49,$C80)&gt;0,"収入",IF(COUNTIF('集計を見る'!$A$50:$A$54,$C80)&gt;0,"その他",IF(COUNTIF('集計を見る'!$A$23:$A$42,$C80)&gt;0,"経費","未登録"))))</f>
        <v/>
      </c>
      <c r="I80" s="12">
        <f>IF($A80="","",TEXT($A80,"yyyy/mm"))</f>
        <v/>
      </c>
      <c r="J80" s="13">
        <f>IF($A80="","",$B$2+SUMIFS($E$5:$E80,$D$5:$D80,"現金")-SUMIFS($F$5:$F80,$D$5:$D80,"現金"))</f>
        <v/>
      </c>
      <c r="K80" s="12">
        <f>IF(AND($A80="",$C80="",$E80="",$F80=""),"",IF($A80="","日付が未入力",IF($C80="","科目が未入力",IF($H80="未登録","科目が一覧にない",IF(AND($E80&lt;&gt;"",$F80&lt;&gt;""),"入金と出金が両方",IF(AND($E80="",$F80=""),"金額が未入力",IF(AND($H80="収入",$F80&lt;&gt;""),"入金と出金が逆かも",IF(AND($H80="経費",$E80&lt;&gt;""),"入金と出金が逆かも",IF(AND($F80&lt;&gt;"",$F80&gt;=$B$3),"高額（要確認）",IF($J80&lt;0,"現金がマイナス","OK"))))))))))</f>
        <v/>
      </c>
    </row>
    <row r="81" hidden="1" ht="22" customHeight="1">
      <c r="A81" s="46" t="n"/>
      <c r="B81" s="47" t="n"/>
      <c r="C81" s="48" t="n"/>
      <c r="D81" s="48" t="n"/>
      <c r="E81" s="45" t="n"/>
      <c r="F81" s="45" t="n"/>
      <c r="G81" s="47" t="n"/>
      <c r="H81" s="10">
        <f>IF($C81="","",IF(COUNTIF('集計を見る'!$A$47:$A$49,$C81)&gt;0,"収入",IF(COUNTIF('集計を見る'!$A$50:$A$54,$C81)&gt;0,"その他",IF(COUNTIF('集計を見る'!$A$23:$A$42,$C81)&gt;0,"経費","未登録"))))</f>
        <v/>
      </c>
      <c r="I81" s="10">
        <f>IF($A81="","",TEXT($A81,"yyyy/mm"))</f>
        <v/>
      </c>
      <c r="J81" s="11">
        <f>IF($A81="","",$B$2+SUMIFS($E$5:$E81,$D$5:$D81,"現金")-SUMIFS($F$5:$F81,$D$5:$D81,"現金"))</f>
        <v/>
      </c>
      <c r="K81" s="10">
        <f>IF(AND($A81="",$C81="",$E81="",$F81=""),"",IF($A81="","日付が未入力",IF($C81="","科目が未入力",IF($H81="未登録","科目が一覧にない",IF(AND($E81&lt;&gt;"",$F81&lt;&gt;""),"入金と出金が両方",IF(AND($E81="",$F81=""),"金額が未入力",IF(AND($H81="収入",$F81&lt;&gt;""),"入金と出金が逆かも",IF(AND($H81="経費",$E81&lt;&gt;""),"入金と出金が逆かも",IF(AND($F81&lt;&gt;"",$F81&gt;=$B$3),"高額（要確認）",IF($J81&lt;0,"現金がマイナス","OK"))))))))))</f>
        <v/>
      </c>
    </row>
    <row r="82" hidden="1" ht="22" customHeight="1">
      <c r="A82" s="46" t="n"/>
      <c r="B82" s="47" t="n"/>
      <c r="C82" s="48" t="n"/>
      <c r="D82" s="48" t="n"/>
      <c r="E82" s="45" t="n"/>
      <c r="F82" s="45" t="n"/>
      <c r="G82" s="47" t="n"/>
      <c r="H82" s="12">
        <f>IF($C82="","",IF(COUNTIF('集計を見る'!$A$47:$A$49,$C82)&gt;0,"収入",IF(COUNTIF('集計を見る'!$A$50:$A$54,$C82)&gt;0,"その他",IF(COUNTIF('集計を見る'!$A$23:$A$42,$C82)&gt;0,"経費","未登録"))))</f>
        <v/>
      </c>
      <c r="I82" s="12">
        <f>IF($A82="","",TEXT($A82,"yyyy/mm"))</f>
        <v/>
      </c>
      <c r="J82" s="13">
        <f>IF($A82="","",$B$2+SUMIFS($E$5:$E82,$D$5:$D82,"現金")-SUMIFS($F$5:$F82,$D$5:$D82,"現金"))</f>
        <v/>
      </c>
      <c r="K82" s="12">
        <f>IF(AND($A82="",$C82="",$E82="",$F82=""),"",IF($A82="","日付が未入力",IF($C82="","科目が未入力",IF($H82="未登録","科目が一覧にない",IF(AND($E82&lt;&gt;"",$F82&lt;&gt;""),"入金と出金が両方",IF(AND($E82="",$F82=""),"金額が未入力",IF(AND($H82="収入",$F82&lt;&gt;""),"入金と出金が逆かも",IF(AND($H82="経費",$E82&lt;&gt;""),"入金と出金が逆かも",IF(AND($F82&lt;&gt;"",$F82&gt;=$B$3),"高額（要確認）",IF($J82&lt;0,"現金がマイナス","OK"))))))))))</f>
        <v/>
      </c>
    </row>
    <row r="83" hidden="1" ht="22" customHeight="1">
      <c r="A83" s="46" t="n"/>
      <c r="B83" s="47" t="n"/>
      <c r="C83" s="48" t="n"/>
      <c r="D83" s="48" t="n"/>
      <c r="E83" s="45" t="n"/>
      <c r="F83" s="45" t="n"/>
      <c r="G83" s="47" t="n"/>
      <c r="H83" s="10">
        <f>IF($C83="","",IF(COUNTIF('集計を見る'!$A$47:$A$49,$C83)&gt;0,"収入",IF(COUNTIF('集計を見る'!$A$50:$A$54,$C83)&gt;0,"その他",IF(COUNTIF('集計を見る'!$A$23:$A$42,$C83)&gt;0,"経費","未登録"))))</f>
        <v/>
      </c>
      <c r="I83" s="10">
        <f>IF($A83="","",TEXT($A83,"yyyy/mm"))</f>
        <v/>
      </c>
      <c r="J83" s="11">
        <f>IF($A83="","",$B$2+SUMIFS($E$5:$E83,$D$5:$D83,"現金")-SUMIFS($F$5:$F83,$D$5:$D83,"現金"))</f>
        <v/>
      </c>
      <c r="K83" s="10">
        <f>IF(AND($A83="",$C83="",$E83="",$F83=""),"",IF($A83="","日付が未入力",IF($C83="","科目が未入力",IF($H83="未登録","科目が一覧にない",IF(AND($E83&lt;&gt;"",$F83&lt;&gt;""),"入金と出金が両方",IF(AND($E83="",$F83=""),"金額が未入力",IF(AND($H83="収入",$F83&lt;&gt;""),"入金と出金が逆かも",IF(AND($H83="経費",$E83&lt;&gt;""),"入金と出金が逆かも",IF(AND($F83&lt;&gt;"",$F83&gt;=$B$3),"高額（要確認）",IF($J83&lt;0,"現金がマイナス","OK"))))))))))</f>
        <v/>
      </c>
    </row>
    <row r="84" hidden="1" ht="22" customHeight="1">
      <c r="A84" s="46" t="n"/>
      <c r="B84" s="47" t="n"/>
      <c r="C84" s="48" t="n"/>
      <c r="D84" s="48" t="n"/>
      <c r="E84" s="45" t="n"/>
      <c r="F84" s="45" t="n"/>
      <c r="G84" s="47" t="n"/>
      <c r="H84" s="12">
        <f>IF($C84="","",IF(COUNTIF('集計を見る'!$A$47:$A$49,$C84)&gt;0,"収入",IF(COUNTIF('集計を見る'!$A$50:$A$54,$C84)&gt;0,"その他",IF(COUNTIF('集計を見る'!$A$23:$A$42,$C84)&gt;0,"経費","未登録"))))</f>
        <v/>
      </c>
      <c r="I84" s="12">
        <f>IF($A84="","",TEXT($A84,"yyyy/mm"))</f>
        <v/>
      </c>
      <c r="J84" s="13">
        <f>IF($A84="","",$B$2+SUMIFS($E$5:$E84,$D$5:$D84,"現金")-SUMIFS($F$5:$F84,$D$5:$D84,"現金"))</f>
        <v/>
      </c>
      <c r="K84" s="12">
        <f>IF(AND($A84="",$C84="",$E84="",$F84=""),"",IF($A84="","日付が未入力",IF($C84="","科目が未入力",IF($H84="未登録","科目が一覧にない",IF(AND($E84&lt;&gt;"",$F84&lt;&gt;""),"入金と出金が両方",IF(AND($E84="",$F84=""),"金額が未入力",IF(AND($H84="収入",$F84&lt;&gt;""),"入金と出金が逆かも",IF(AND($H84="経費",$E84&lt;&gt;""),"入金と出金が逆かも",IF(AND($F84&lt;&gt;"",$F84&gt;=$B$3),"高額（要確認）",IF($J84&lt;0,"現金がマイナス","OK"))))))))))</f>
        <v/>
      </c>
    </row>
    <row r="85" hidden="1" ht="22" customHeight="1">
      <c r="A85" s="46" t="n"/>
      <c r="B85" s="47" t="n"/>
      <c r="C85" s="48" t="n"/>
      <c r="D85" s="48" t="n"/>
      <c r="E85" s="45" t="n"/>
      <c r="F85" s="45" t="n"/>
      <c r="G85" s="47" t="n"/>
      <c r="H85" s="10">
        <f>IF($C85="","",IF(COUNTIF('集計を見る'!$A$47:$A$49,$C85)&gt;0,"収入",IF(COUNTIF('集計を見る'!$A$50:$A$54,$C85)&gt;0,"その他",IF(COUNTIF('集計を見る'!$A$23:$A$42,$C85)&gt;0,"経費","未登録"))))</f>
        <v/>
      </c>
      <c r="I85" s="10">
        <f>IF($A85="","",TEXT($A85,"yyyy/mm"))</f>
        <v/>
      </c>
      <c r="J85" s="11">
        <f>IF($A85="","",$B$2+SUMIFS($E$5:$E85,$D$5:$D85,"現金")-SUMIFS($F$5:$F85,$D$5:$D85,"現金"))</f>
        <v/>
      </c>
      <c r="K85" s="10">
        <f>IF(AND($A85="",$C85="",$E85="",$F85=""),"",IF($A85="","日付が未入力",IF($C85="","科目が未入力",IF($H85="未登録","科目が一覧にない",IF(AND($E85&lt;&gt;"",$F85&lt;&gt;""),"入金と出金が両方",IF(AND($E85="",$F85=""),"金額が未入力",IF(AND($H85="収入",$F85&lt;&gt;""),"入金と出金が逆かも",IF(AND($H85="経費",$E85&lt;&gt;""),"入金と出金が逆かも",IF(AND($F85&lt;&gt;"",$F85&gt;=$B$3),"高額（要確認）",IF($J85&lt;0,"現金がマイナス","OK"))))))))))</f>
        <v/>
      </c>
    </row>
    <row r="86" hidden="1" ht="22" customHeight="1">
      <c r="A86" s="46" t="n"/>
      <c r="B86" s="47" t="n"/>
      <c r="C86" s="48" t="n"/>
      <c r="D86" s="48" t="n"/>
      <c r="E86" s="45" t="n"/>
      <c r="F86" s="45" t="n"/>
      <c r="G86" s="47" t="n"/>
      <c r="H86" s="12">
        <f>IF($C86="","",IF(COUNTIF('集計を見る'!$A$47:$A$49,$C86)&gt;0,"収入",IF(COUNTIF('集計を見る'!$A$50:$A$54,$C86)&gt;0,"その他",IF(COUNTIF('集計を見る'!$A$23:$A$42,$C86)&gt;0,"経費","未登録"))))</f>
        <v/>
      </c>
      <c r="I86" s="12">
        <f>IF($A86="","",TEXT($A86,"yyyy/mm"))</f>
        <v/>
      </c>
      <c r="J86" s="13">
        <f>IF($A86="","",$B$2+SUMIFS($E$5:$E86,$D$5:$D86,"現金")-SUMIFS($F$5:$F86,$D$5:$D86,"現金"))</f>
        <v/>
      </c>
      <c r="K86" s="12">
        <f>IF(AND($A86="",$C86="",$E86="",$F86=""),"",IF($A86="","日付が未入力",IF($C86="","科目が未入力",IF($H86="未登録","科目が一覧にない",IF(AND($E86&lt;&gt;"",$F86&lt;&gt;""),"入金と出金が両方",IF(AND($E86="",$F86=""),"金額が未入力",IF(AND($H86="収入",$F86&lt;&gt;""),"入金と出金が逆かも",IF(AND($H86="経費",$E86&lt;&gt;""),"入金と出金が逆かも",IF(AND($F86&lt;&gt;"",$F86&gt;=$B$3),"高額（要確認）",IF($J86&lt;0,"現金がマイナス","OK"))))))))))</f>
        <v/>
      </c>
    </row>
    <row r="87" hidden="1" ht="22" customHeight="1">
      <c r="A87" s="46" t="n"/>
      <c r="B87" s="47" t="n"/>
      <c r="C87" s="48" t="n"/>
      <c r="D87" s="48" t="n"/>
      <c r="E87" s="45" t="n"/>
      <c r="F87" s="45" t="n"/>
      <c r="G87" s="47" t="n"/>
      <c r="H87" s="10">
        <f>IF($C87="","",IF(COUNTIF('集計を見る'!$A$47:$A$49,$C87)&gt;0,"収入",IF(COUNTIF('集計を見る'!$A$50:$A$54,$C87)&gt;0,"その他",IF(COUNTIF('集計を見る'!$A$23:$A$42,$C87)&gt;0,"経費","未登録"))))</f>
        <v/>
      </c>
      <c r="I87" s="10">
        <f>IF($A87="","",TEXT($A87,"yyyy/mm"))</f>
        <v/>
      </c>
      <c r="J87" s="11">
        <f>IF($A87="","",$B$2+SUMIFS($E$5:$E87,$D$5:$D87,"現金")-SUMIFS($F$5:$F87,$D$5:$D87,"現金"))</f>
        <v/>
      </c>
      <c r="K87" s="10">
        <f>IF(AND($A87="",$C87="",$E87="",$F87=""),"",IF($A87="","日付が未入力",IF($C87="","科目が未入力",IF($H87="未登録","科目が一覧にない",IF(AND($E87&lt;&gt;"",$F87&lt;&gt;""),"入金と出金が両方",IF(AND($E87="",$F87=""),"金額が未入力",IF(AND($H87="収入",$F87&lt;&gt;""),"入金と出金が逆かも",IF(AND($H87="経費",$E87&lt;&gt;""),"入金と出金が逆かも",IF(AND($F87&lt;&gt;"",$F87&gt;=$B$3),"高額（要確認）",IF($J87&lt;0,"現金がマイナス","OK"))))))))))</f>
        <v/>
      </c>
    </row>
    <row r="88" hidden="1" ht="22" customHeight="1">
      <c r="A88" s="46" t="n"/>
      <c r="B88" s="47" t="n"/>
      <c r="C88" s="48" t="n"/>
      <c r="D88" s="48" t="n"/>
      <c r="E88" s="45" t="n"/>
      <c r="F88" s="45" t="n"/>
      <c r="G88" s="47" t="n"/>
      <c r="H88" s="12">
        <f>IF($C88="","",IF(COUNTIF('集計を見る'!$A$47:$A$49,$C88)&gt;0,"収入",IF(COUNTIF('集計を見る'!$A$50:$A$54,$C88)&gt;0,"その他",IF(COUNTIF('集計を見る'!$A$23:$A$42,$C88)&gt;0,"経費","未登録"))))</f>
        <v/>
      </c>
      <c r="I88" s="12">
        <f>IF($A88="","",TEXT($A88,"yyyy/mm"))</f>
        <v/>
      </c>
      <c r="J88" s="13">
        <f>IF($A88="","",$B$2+SUMIFS($E$5:$E88,$D$5:$D88,"現金")-SUMIFS($F$5:$F88,$D$5:$D88,"現金"))</f>
        <v/>
      </c>
      <c r="K88" s="12">
        <f>IF(AND($A88="",$C88="",$E88="",$F88=""),"",IF($A88="","日付が未入力",IF($C88="","科目が未入力",IF($H88="未登録","科目が一覧にない",IF(AND($E88&lt;&gt;"",$F88&lt;&gt;""),"入金と出金が両方",IF(AND($E88="",$F88=""),"金額が未入力",IF(AND($H88="収入",$F88&lt;&gt;""),"入金と出金が逆かも",IF(AND($H88="経費",$E88&lt;&gt;""),"入金と出金が逆かも",IF(AND($F88&lt;&gt;"",$F88&gt;=$B$3),"高額（要確認）",IF($J88&lt;0,"現金がマイナス","OK"))))))))))</f>
        <v/>
      </c>
    </row>
    <row r="89" hidden="1" ht="22" customHeight="1">
      <c r="A89" s="46" t="n"/>
      <c r="B89" s="47" t="n"/>
      <c r="C89" s="48" t="n"/>
      <c r="D89" s="48" t="n"/>
      <c r="E89" s="45" t="n"/>
      <c r="F89" s="45" t="n"/>
      <c r="G89" s="47" t="n"/>
      <c r="H89" s="10">
        <f>IF($C89="","",IF(COUNTIF('集計を見る'!$A$47:$A$49,$C89)&gt;0,"収入",IF(COUNTIF('集計を見る'!$A$50:$A$54,$C89)&gt;0,"その他",IF(COUNTIF('集計を見る'!$A$23:$A$42,$C89)&gt;0,"経費","未登録"))))</f>
        <v/>
      </c>
      <c r="I89" s="10">
        <f>IF($A89="","",TEXT($A89,"yyyy/mm"))</f>
        <v/>
      </c>
      <c r="J89" s="11">
        <f>IF($A89="","",$B$2+SUMIFS($E$5:$E89,$D$5:$D89,"現金")-SUMIFS($F$5:$F89,$D$5:$D89,"現金"))</f>
        <v/>
      </c>
      <c r="K89" s="10">
        <f>IF(AND($A89="",$C89="",$E89="",$F89=""),"",IF($A89="","日付が未入力",IF($C89="","科目が未入力",IF($H89="未登録","科目が一覧にない",IF(AND($E89&lt;&gt;"",$F89&lt;&gt;""),"入金と出金が両方",IF(AND($E89="",$F89=""),"金額が未入力",IF(AND($H89="収入",$F89&lt;&gt;""),"入金と出金が逆かも",IF(AND($H89="経費",$E89&lt;&gt;""),"入金と出金が逆かも",IF(AND($F89&lt;&gt;"",$F89&gt;=$B$3),"高額（要確認）",IF($J89&lt;0,"現金がマイナス","OK"))))))))))</f>
        <v/>
      </c>
    </row>
    <row r="90" hidden="1" ht="22" customHeight="1">
      <c r="A90" s="46" t="n"/>
      <c r="B90" s="47" t="n"/>
      <c r="C90" s="48" t="n"/>
      <c r="D90" s="48" t="n"/>
      <c r="E90" s="45" t="n"/>
      <c r="F90" s="45" t="n"/>
      <c r="G90" s="47" t="n"/>
      <c r="H90" s="12">
        <f>IF($C90="","",IF(COUNTIF('集計を見る'!$A$47:$A$49,$C90)&gt;0,"収入",IF(COUNTIF('集計を見る'!$A$50:$A$54,$C90)&gt;0,"その他",IF(COUNTIF('集計を見る'!$A$23:$A$42,$C90)&gt;0,"経費","未登録"))))</f>
        <v/>
      </c>
      <c r="I90" s="12">
        <f>IF($A90="","",TEXT($A90,"yyyy/mm"))</f>
        <v/>
      </c>
      <c r="J90" s="13">
        <f>IF($A90="","",$B$2+SUMIFS($E$5:$E90,$D$5:$D90,"現金")-SUMIFS($F$5:$F90,$D$5:$D90,"現金"))</f>
        <v/>
      </c>
      <c r="K90" s="12">
        <f>IF(AND($A90="",$C90="",$E90="",$F90=""),"",IF($A90="","日付が未入力",IF($C90="","科目が未入力",IF($H90="未登録","科目が一覧にない",IF(AND($E90&lt;&gt;"",$F90&lt;&gt;""),"入金と出金が両方",IF(AND($E90="",$F90=""),"金額が未入力",IF(AND($H90="収入",$F90&lt;&gt;""),"入金と出金が逆かも",IF(AND($H90="経費",$E90&lt;&gt;""),"入金と出金が逆かも",IF(AND($F90&lt;&gt;"",$F90&gt;=$B$3),"高額（要確認）",IF($J90&lt;0,"現金がマイナス","OK"))))))))))</f>
        <v/>
      </c>
    </row>
    <row r="91" hidden="1" ht="22" customHeight="1">
      <c r="A91" s="46" t="n"/>
      <c r="B91" s="47" t="n"/>
      <c r="C91" s="48" t="n"/>
      <c r="D91" s="48" t="n"/>
      <c r="E91" s="45" t="n"/>
      <c r="F91" s="45" t="n"/>
      <c r="G91" s="47" t="n"/>
      <c r="H91" s="10">
        <f>IF($C91="","",IF(COUNTIF('集計を見る'!$A$47:$A$49,$C91)&gt;0,"収入",IF(COUNTIF('集計を見る'!$A$50:$A$54,$C91)&gt;0,"その他",IF(COUNTIF('集計を見る'!$A$23:$A$42,$C91)&gt;0,"経費","未登録"))))</f>
        <v/>
      </c>
      <c r="I91" s="10">
        <f>IF($A91="","",TEXT($A91,"yyyy/mm"))</f>
        <v/>
      </c>
      <c r="J91" s="11">
        <f>IF($A91="","",$B$2+SUMIFS($E$5:$E91,$D$5:$D91,"現金")-SUMIFS($F$5:$F91,$D$5:$D91,"現金"))</f>
        <v/>
      </c>
      <c r="K91" s="10">
        <f>IF(AND($A91="",$C91="",$E91="",$F91=""),"",IF($A91="","日付が未入力",IF($C91="","科目が未入力",IF($H91="未登録","科目が一覧にない",IF(AND($E91&lt;&gt;"",$F91&lt;&gt;""),"入金と出金が両方",IF(AND($E91="",$F91=""),"金額が未入力",IF(AND($H91="収入",$F91&lt;&gt;""),"入金と出金が逆かも",IF(AND($H91="経費",$E91&lt;&gt;""),"入金と出金が逆かも",IF(AND($F91&lt;&gt;"",$F91&gt;=$B$3),"高額（要確認）",IF($J91&lt;0,"現金がマイナス","OK"))))))))))</f>
        <v/>
      </c>
    </row>
    <row r="92" hidden="1" ht="22" customHeight="1">
      <c r="A92" s="46" t="n"/>
      <c r="B92" s="47" t="n"/>
      <c r="C92" s="48" t="n"/>
      <c r="D92" s="48" t="n"/>
      <c r="E92" s="45" t="n"/>
      <c r="F92" s="45" t="n"/>
      <c r="G92" s="47" t="n"/>
      <c r="H92" s="12">
        <f>IF($C92="","",IF(COUNTIF('集計を見る'!$A$47:$A$49,$C92)&gt;0,"収入",IF(COUNTIF('集計を見る'!$A$50:$A$54,$C92)&gt;0,"その他",IF(COUNTIF('集計を見る'!$A$23:$A$42,$C92)&gt;0,"経費","未登録"))))</f>
        <v/>
      </c>
      <c r="I92" s="12">
        <f>IF($A92="","",TEXT($A92,"yyyy/mm"))</f>
        <v/>
      </c>
      <c r="J92" s="13">
        <f>IF($A92="","",$B$2+SUMIFS($E$5:$E92,$D$5:$D92,"現金")-SUMIFS($F$5:$F92,$D$5:$D92,"現金"))</f>
        <v/>
      </c>
      <c r="K92" s="12">
        <f>IF(AND($A92="",$C92="",$E92="",$F92=""),"",IF($A92="","日付が未入力",IF($C92="","科目が未入力",IF($H92="未登録","科目が一覧にない",IF(AND($E92&lt;&gt;"",$F92&lt;&gt;""),"入金と出金が両方",IF(AND($E92="",$F92=""),"金額が未入力",IF(AND($H92="収入",$F92&lt;&gt;""),"入金と出金が逆かも",IF(AND($H92="経費",$E92&lt;&gt;""),"入金と出金が逆かも",IF(AND($F92&lt;&gt;"",$F92&gt;=$B$3),"高額（要確認）",IF($J92&lt;0,"現金がマイナス","OK"))))))))))</f>
        <v/>
      </c>
    </row>
    <row r="93" hidden="1" ht="22" customHeight="1">
      <c r="A93" s="46" t="n"/>
      <c r="B93" s="47" t="n"/>
      <c r="C93" s="48" t="n"/>
      <c r="D93" s="48" t="n"/>
      <c r="E93" s="45" t="n"/>
      <c r="F93" s="45" t="n"/>
      <c r="G93" s="47" t="n"/>
      <c r="H93" s="10">
        <f>IF($C93="","",IF(COUNTIF('集計を見る'!$A$47:$A$49,$C93)&gt;0,"収入",IF(COUNTIF('集計を見る'!$A$50:$A$54,$C93)&gt;0,"その他",IF(COUNTIF('集計を見る'!$A$23:$A$42,$C93)&gt;0,"経費","未登録"))))</f>
        <v/>
      </c>
      <c r="I93" s="10">
        <f>IF($A93="","",TEXT($A93,"yyyy/mm"))</f>
        <v/>
      </c>
      <c r="J93" s="11">
        <f>IF($A93="","",$B$2+SUMIFS($E$5:$E93,$D$5:$D93,"現金")-SUMIFS($F$5:$F93,$D$5:$D93,"現金"))</f>
        <v/>
      </c>
      <c r="K93" s="10">
        <f>IF(AND($A93="",$C93="",$E93="",$F93=""),"",IF($A93="","日付が未入力",IF($C93="","科目が未入力",IF($H93="未登録","科目が一覧にない",IF(AND($E93&lt;&gt;"",$F93&lt;&gt;""),"入金と出金が両方",IF(AND($E93="",$F93=""),"金額が未入力",IF(AND($H93="収入",$F93&lt;&gt;""),"入金と出金が逆かも",IF(AND($H93="経費",$E93&lt;&gt;""),"入金と出金が逆かも",IF(AND($F93&lt;&gt;"",$F93&gt;=$B$3),"高額（要確認）",IF($J93&lt;0,"現金がマイナス","OK"))))))))))</f>
        <v/>
      </c>
    </row>
    <row r="94" hidden="1" ht="22" customHeight="1">
      <c r="A94" s="46" t="n"/>
      <c r="B94" s="47" t="n"/>
      <c r="C94" s="48" t="n"/>
      <c r="D94" s="48" t="n"/>
      <c r="E94" s="45" t="n"/>
      <c r="F94" s="45" t="n"/>
      <c r="G94" s="47" t="n"/>
      <c r="H94" s="12">
        <f>IF($C94="","",IF(COUNTIF('集計を見る'!$A$47:$A$49,$C94)&gt;0,"収入",IF(COUNTIF('集計を見る'!$A$50:$A$54,$C94)&gt;0,"その他",IF(COUNTIF('集計を見る'!$A$23:$A$42,$C94)&gt;0,"経費","未登録"))))</f>
        <v/>
      </c>
      <c r="I94" s="12">
        <f>IF($A94="","",TEXT($A94,"yyyy/mm"))</f>
        <v/>
      </c>
      <c r="J94" s="13">
        <f>IF($A94="","",$B$2+SUMIFS($E$5:$E94,$D$5:$D94,"現金")-SUMIFS($F$5:$F94,$D$5:$D94,"現金"))</f>
        <v/>
      </c>
      <c r="K94" s="12">
        <f>IF(AND($A94="",$C94="",$E94="",$F94=""),"",IF($A94="","日付が未入力",IF($C94="","科目が未入力",IF($H94="未登録","科目が一覧にない",IF(AND($E94&lt;&gt;"",$F94&lt;&gt;""),"入金と出金が両方",IF(AND($E94="",$F94=""),"金額が未入力",IF(AND($H94="収入",$F94&lt;&gt;""),"入金と出金が逆かも",IF(AND($H94="経費",$E94&lt;&gt;""),"入金と出金が逆かも",IF(AND($F94&lt;&gt;"",$F94&gt;=$B$3),"高額（要確認）",IF($J94&lt;0,"現金がマイナス","OK"))))))))))</f>
        <v/>
      </c>
    </row>
    <row r="95" hidden="1" ht="22" customHeight="1">
      <c r="A95" s="46" t="n"/>
      <c r="B95" s="47" t="n"/>
      <c r="C95" s="48" t="n"/>
      <c r="D95" s="48" t="n"/>
      <c r="E95" s="45" t="n"/>
      <c r="F95" s="45" t="n"/>
      <c r="G95" s="47" t="n"/>
      <c r="H95" s="10">
        <f>IF($C95="","",IF(COUNTIF('集計を見る'!$A$47:$A$49,$C95)&gt;0,"収入",IF(COUNTIF('集計を見る'!$A$50:$A$54,$C95)&gt;0,"その他",IF(COUNTIF('集計を見る'!$A$23:$A$42,$C95)&gt;0,"経費","未登録"))))</f>
        <v/>
      </c>
      <c r="I95" s="10">
        <f>IF($A95="","",TEXT($A95,"yyyy/mm"))</f>
        <v/>
      </c>
      <c r="J95" s="11">
        <f>IF($A95="","",$B$2+SUMIFS($E$5:$E95,$D$5:$D95,"現金")-SUMIFS($F$5:$F95,$D$5:$D95,"現金"))</f>
        <v/>
      </c>
      <c r="K95" s="10">
        <f>IF(AND($A95="",$C95="",$E95="",$F95=""),"",IF($A95="","日付が未入力",IF($C95="","科目が未入力",IF($H95="未登録","科目が一覧にない",IF(AND($E95&lt;&gt;"",$F95&lt;&gt;""),"入金と出金が両方",IF(AND($E95="",$F95=""),"金額が未入力",IF(AND($H95="収入",$F95&lt;&gt;""),"入金と出金が逆かも",IF(AND($H95="経費",$E95&lt;&gt;""),"入金と出金が逆かも",IF(AND($F95&lt;&gt;"",$F95&gt;=$B$3),"高額（要確認）",IF($J95&lt;0,"現金がマイナス","OK"))))))))))</f>
        <v/>
      </c>
    </row>
    <row r="96" hidden="1" ht="22" customHeight="1">
      <c r="A96" s="46" t="n"/>
      <c r="B96" s="47" t="n"/>
      <c r="C96" s="48" t="n"/>
      <c r="D96" s="48" t="n"/>
      <c r="E96" s="45" t="n"/>
      <c r="F96" s="45" t="n"/>
      <c r="G96" s="47" t="n"/>
      <c r="H96" s="12">
        <f>IF($C96="","",IF(COUNTIF('集計を見る'!$A$47:$A$49,$C96)&gt;0,"収入",IF(COUNTIF('集計を見る'!$A$50:$A$54,$C96)&gt;0,"その他",IF(COUNTIF('集計を見る'!$A$23:$A$42,$C96)&gt;0,"経費","未登録"))))</f>
        <v/>
      </c>
      <c r="I96" s="12">
        <f>IF($A96="","",TEXT($A96,"yyyy/mm"))</f>
        <v/>
      </c>
      <c r="J96" s="13">
        <f>IF($A96="","",$B$2+SUMIFS($E$5:$E96,$D$5:$D96,"現金")-SUMIFS($F$5:$F96,$D$5:$D96,"現金"))</f>
        <v/>
      </c>
      <c r="K96" s="12">
        <f>IF(AND($A96="",$C96="",$E96="",$F96=""),"",IF($A96="","日付が未入力",IF($C96="","科目が未入力",IF($H96="未登録","科目が一覧にない",IF(AND($E96&lt;&gt;"",$F96&lt;&gt;""),"入金と出金が両方",IF(AND($E96="",$F96=""),"金額が未入力",IF(AND($H96="収入",$F96&lt;&gt;""),"入金と出金が逆かも",IF(AND($H96="経費",$E96&lt;&gt;""),"入金と出金が逆かも",IF(AND($F96&lt;&gt;"",$F96&gt;=$B$3),"高額（要確認）",IF($J96&lt;0,"現金がマイナス","OK"))))))))))</f>
        <v/>
      </c>
    </row>
    <row r="97" hidden="1" ht="22" customHeight="1">
      <c r="A97" s="46" t="n"/>
      <c r="B97" s="47" t="n"/>
      <c r="C97" s="48" t="n"/>
      <c r="D97" s="48" t="n"/>
      <c r="E97" s="45" t="n"/>
      <c r="F97" s="45" t="n"/>
      <c r="G97" s="47" t="n"/>
      <c r="H97" s="10">
        <f>IF($C97="","",IF(COUNTIF('集計を見る'!$A$47:$A$49,$C97)&gt;0,"収入",IF(COUNTIF('集計を見る'!$A$50:$A$54,$C97)&gt;0,"その他",IF(COUNTIF('集計を見る'!$A$23:$A$42,$C97)&gt;0,"経費","未登録"))))</f>
        <v/>
      </c>
      <c r="I97" s="10">
        <f>IF($A97="","",TEXT($A97,"yyyy/mm"))</f>
        <v/>
      </c>
      <c r="J97" s="11">
        <f>IF($A97="","",$B$2+SUMIFS($E$5:$E97,$D$5:$D97,"現金")-SUMIFS($F$5:$F97,$D$5:$D97,"現金"))</f>
        <v/>
      </c>
      <c r="K97" s="10">
        <f>IF(AND($A97="",$C97="",$E97="",$F97=""),"",IF($A97="","日付が未入力",IF($C97="","科目が未入力",IF($H97="未登録","科目が一覧にない",IF(AND($E97&lt;&gt;"",$F97&lt;&gt;""),"入金と出金が両方",IF(AND($E97="",$F97=""),"金額が未入力",IF(AND($H97="収入",$F97&lt;&gt;""),"入金と出金が逆かも",IF(AND($H97="経費",$E97&lt;&gt;""),"入金と出金が逆かも",IF(AND($F97&lt;&gt;"",$F97&gt;=$B$3),"高額（要確認）",IF($J97&lt;0,"現金がマイナス","OK"))))))))))</f>
        <v/>
      </c>
    </row>
    <row r="98" hidden="1" ht="22" customHeight="1">
      <c r="A98" s="46" t="n"/>
      <c r="B98" s="47" t="n"/>
      <c r="C98" s="48" t="n"/>
      <c r="D98" s="48" t="n"/>
      <c r="E98" s="45" t="n"/>
      <c r="F98" s="45" t="n"/>
      <c r="G98" s="47" t="n"/>
      <c r="H98" s="12">
        <f>IF($C98="","",IF(COUNTIF('集計を見る'!$A$47:$A$49,$C98)&gt;0,"収入",IF(COUNTIF('集計を見る'!$A$50:$A$54,$C98)&gt;0,"その他",IF(COUNTIF('集計を見る'!$A$23:$A$42,$C98)&gt;0,"経費","未登録"))))</f>
        <v/>
      </c>
      <c r="I98" s="12">
        <f>IF($A98="","",TEXT($A98,"yyyy/mm"))</f>
        <v/>
      </c>
      <c r="J98" s="13">
        <f>IF($A98="","",$B$2+SUMIFS($E$5:$E98,$D$5:$D98,"現金")-SUMIFS($F$5:$F98,$D$5:$D98,"現金"))</f>
        <v/>
      </c>
      <c r="K98" s="12">
        <f>IF(AND($A98="",$C98="",$E98="",$F98=""),"",IF($A98="","日付が未入力",IF($C98="","科目が未入力",IF($H98="未登録","科目が一覧にない",IF(AND($E98&lt;&gt;"",$F98&lt;&gt;""),"入金と出金が両方",IF(AND($E98="",$F98=""),"金額が未入力",IF(AND($H98="収入",$F98&lt;&gt;""),"入金と出金が逆かも",IF(AND($H98="経費",$E98&lt;&gt;""),"入金と出金が逆かも",IF(AND($F98&lt;&gt;"",$F98&gt;=$B$3),"高額（要確認）",IF($J98&lt;0,"現金がマイナス","OK"))))))))))</f>
        <v/>
      </c>
    </row>
    <row r="99" hidden="1" ht="22" customHeight="1">
      <c r="A99" s="46" t="n"/>
      <c r="B99" s="47" t="n"/>
      <c r="C99" s="48" t="n"/>
      <c r="D99" s="48" t="n"/>
      <c r="E99" s="45" t="n"/>
      <c r="F99" s="45" t="n"/>
      <c r="G99" s="47" t="n"/>
      <c r="H99" s="10">
        <f>IF($C99="","",IF(COUNTIF('集計を見る'!$A$47:$A$49,$C99)&gt;0,"収入",IF(COUNTIF('集計を見る'!$A$50:$A$54,$C99)&gt;0,"その他",IF(COUNTIF('集計を見る'!$A$23:$A$42,$C99)&gt;0,"経費","未登録"))))</f>
        <v/>
      </c>
      <c r="I99" s="10">
        <f>IF($A99="","",TEXT($A99,"yyyy/mm"))</f>
        <v/>
      </c>
      <c r="J99" s="11">
        <f>IF($A99="","",$B$2+SUMIFS($E$5:$E99,$D$5:$D99,"現金")-SUMIFS($F$5:$F99,$D$5:$D99,"現金"))</f>
        <v/>
      </c>
      <c r="K99" s="10">
        <f>IF(AND($A99="",$C99="",$E99="",$F99=""),"",IF($A99="","日付が未入力",IF($C99="","科目が未入力",IF($H99="未登録","科目が一覧にない",IF(AND($E99&lt;&gt;"",$F99&lt;&gt;""),"入金と出金が両方",IF(AND($E99="",$F99=""),"金額が未入力",IF(AND($H99="収入",$F99&lt;&gt;""),"入金と出金が逆かも",IF(AND($H99="経費",$E99&lt;&gt;""),"入金と出金が逆かも",IF(AND($F99&lt;&gt;"",$F99&gt;=$B$3),"高額（要確認）",IF($J99&lt;0,"現金がマイナス","OK"))))))))))</f>
        <v/>
      </c>
    </row>
    <row r="100" hidden="1" ht="22" customHeight="1">
      <c r="A100" s="46" t="n"/>
      <c r="B100" s="47" t="n"/>
      <c r="C100" s="48" t="n"/>
      <c r="D100" s="48" t="n"/>
      <c r="E100" s="45" t="n"/>
      <c r="F100" s="45" t="n"/>
      <c r="G100" s="47" t="n"/>
      <c r="H100" s="12">
        <f>IF($C100="","",IF(COUNTIF('集計を見る'!$A$47:$A$49,$C100)&gt;0,"収入",IF(COUNTIF('集計を見る'!$A$50:$A$54,$C100)&gt;0,"その他",IF(COUNTIF('集計を見る'!$A$23:$A$42,$C100)&gt;0,"経費","未登録"))))</f>
        <v/>
      </c>
      <c r="I100" s="12">
        <f>IF($A100="","",TEXT($A100,"yyyy/mm"))</f>
        <v/>
      </c>
      <c r="J100" s="13">
        <f>IF($A100="","",$B$2+SUMIFS($E$5:$E100,$D$5:$D100,"現金")-SUMIFS($F$5:$F100,$D$5:$D100,"現金"))</f>
        <v/>
      </c>
      <c r="K100" s="12">
        <f>IF(AND($A100="",$C100="",$E100="",$F100=""),"",IF($A100="","日付が未入力",IF($C100="","科目が未入力",IF($H100="未登録","科目が一覧にない",IF(AND($E100&lt;&gt;"",$F100&lt;&gt;""),"入金と出金が両方",IF(AND($E100="",$F100=""),"金額が未入力",IF(AND($H100="収入",$F100&lt;&gt;""),"入金と出金が逆かも",IF(AND($H100="経費",$E100&lt;&gt;""),"入金と出金が逆かも",IF(AND($F100&lt;&gt;"",$F100&gt;=$B$3),"高額（要確認）",IF($J100&lt;0,"現金がマイナス","OK"))))))))))</f>
        <v/>
      </c>
    </row>
    <row r="101" hidden="1" ht="22" customHeight="1">
      <c r="A101" s="46" t="n"/>
      <c r="B101" s="47" t="n"/>
      <c r="C101" s="48" t="n"/>
      <c r="D101" s="48" t="n"/>
      <c r="E101" s="45" t="n"/>
      <c r="F101" s="45" t="n"/>
      <c r="G101" s="47" t="n"/>
      <c r="H101" s="10">
        <f>IF($C101="","",IF(COUNTIF('集計を見る'!$A$47:$A$49,$C101)&gt;0,"収入",IF(COUNTIF('集計を見る'!$A$50:$A$54,$C101)&gt;0,"その他",IF(COUNTIF('集計を見る'!$A$23:$A$42,$C101)&gt;0,"経費","未登録"))))</f>
        <v/>
      </c>
      <c r="I101" s="10">
        <f>IF($A101="","",TEXT($A101,"yyyy/mm"))</f>
        <v/>
      </c>
      <c r="J101" s="11">
        <f>IF($A101="","",$B$2+SUMIFS($E$5:$E101,$D$5:$D101,"現金")-SUMIFS($F$5:$F101,$D$5:$D101,"現金"))</f>
        <v/>
      </c>
      <c r="K101" s="10">
        <f>IF(AND($A101="",$C101="",$E101="",$F101=""),"",IF($A101="","日付が未入力",IF($C101="","科目が未入力",IF($H101="未登録","科目が一覧にない",IF(AND($E101&lt;&gt;"",$F101&lt;&gt;""),"入金と出金が両方",IF(AND($E101="",$F101=""),"金額が未入力",IF(AND($H101="収入",$F101&lt;&gt;""),"入金と出金が逆かも",IF(AND($H101="経費",$E101&lt;&gt;""),"入金と出金が逆かも",IF(AND($F101&lt;&gt;"",$F101&gt;=$B$3),"高額（要確認）",IF($J101&lt;0,"現金がマイナス","OK"))))))))))</f>
        <v/>
      </c>
    </row>
    <row r="102" hidden="1" ht="22" customHeight="1">
      <c r="A102" s="46" t="n"/>
      <c r="B102" s="47" t="n"/>
      <c r="C102" s="48" t="n"/>
      <c r="D102" s="48" t="n"/>
      <c r="E102" s="45" t="n"/>
      <c r="F102" s="45" t="n"/>
      <c r="G102" s="47" t="n"/>
      <c r="H102" s="12">
        <f>IF($C102="","",IF(COUNTIF('集計を見る'!$A$47:$A$49,$C102)&gt;0,"収入",IF(COUNTIF('集計を見る'!$A$50:$A$54,$C102)&gt;0,"その他",IF(COUNTIF('集計を見る'!$A$23:$A$42,$C102)&gt;0,"経費","未登録"))))</f>
        <v/>
      </c>
      <c r="I102" s="12">
        <f>IF($A102="","",TEXT($A102,"yyyy/mm"))</f>
        <v/>
      </c>
      <c r="J102" s="13">
        <f>IF($A102="","",$B$2+SUMIFS($E$5:$E102,$D$5:$D102,"現金")-SUMIFS($F$5:$F102,$D$5:$D102,"現金"))</f>
        <v/>
      </c>
      <c r="K102" s="12">
        <f>IF(AND($A102="",$C102="",$E102="",$F102=""),"",IF($A102="","日付が未入力",IF($C102="","科目が未入力",IF($H102="未登録","科目が一覧にない",IF(AND($E102&lt;&gt;"",$F102&lt;&gt;""),"入金と出金が両方",IF(AND($E102="",$F102=""),"金額が未入力",IF(AND($H102="収入",$F102&lt;&gt;""),"入金と出金が逆かも",IF(AND($H102="経費",$E102&lt;&gt;""),"入金と出金が逆かも",IF(AND($F102&lt;&gt;"",$F102&gt;=$B$3),"高額（要確認）",IF($J102&lt;0,"現金がマイナス","OK"))))))))))</f>
        <v/>
      </c>
    </row>
    <row r="103" hidden="1" ht="22" customHeight="1">
      <c r="A103" s="46" t="n"/>
      <c r="B103" s="47" t="n"/>
      <c r="C103" s="48" t="n"/>
      <c r="D103" s="48" t="n"/>
      <c r="E103" s="45" t="n"/>
      <c r="F103" s="45" t="n"/>
      <c r="G103" s="47" t="n"/>
      <c r="H103" s="10">
        <f>IF($C103="","",IF(COUNTIF('集計を見る'!$A$47:$A$49,$C103)&gt;0,"収入",IF(COUNTIF('集計を見る'!$A$50:$A$54,$C103)&gt;0,"その他",IF(COUNTIF('集計を見る'!$A$23:$A$42,$C103)&gt;0,"経費","未登録"))))</f>
        <v/>
      </c>
      <c r="I103" s="10">
        <f>IF($A103="","",TEXT($A103,"yyyy/mm"))</f>
        <v/>
      </c>
      <c r="J103" s="11">
        <f>IF($A103="","",$B$2+SUMIFS($E$5:$E103,$D$5:$D103,"現金")-SUMIFS($F$5:$F103,$D$5:$D103,"現金"))</f>
        <v/>
      </c>
      <c r="K103" s="10">
        <f>IF(AND($A103="",$C103="",$E103="",$F103=""),"",IF($A103="","日付が未入力",IF($C103="","科目が未入力",IF($H103="未登録","科目が一覧にない",IF(AND($E103&lt;&gt;"",$F103&lt;&gt;""),"入金と出金が両方",IF(AND($E103="",$F103=""),"金額が未入力",IF(AND($H103="収入",$F103&lt;&gt;""),"入金と出金が逆かも",IF(AND($H103="経費",$E103&lt;&gt;""),"入金と出金が逆かも",IF(AND($F103&lt;&gt;"",$F103&gt;=$B$3),"高額（要確認）",IF($J103&lt;0,"現金がマイナス","OK"))))))))))</f>
        <v/>
      </c>
    </row>
    <row r="104" hidden="1" ht="22" customHeight="1">
      <c r="A104" s="46" t="n"/>
      <c r="B104" s="47" t="n"/>
      <c r="C104" s="48" t="n"/>
      <c r="D104" s="48" t="n"/>
      <c r="E104" s="45" t="n"/>
      <c r="F104" s="45" t="n"/>
      <c r="G104" s="47" t="n"/>
      <c r="H104" s="12">
        <f>IF($C104="","",IF(COUNTIF('集計を見る'!$A$47:$A$49,$C104)&gt;0,"収入",IF(COUNTIF('集計を見る'!$A$50:$A$54,$C104)&gt;0,"その他",IF(COUNTIF('集計を見る'!$A$23:$A$42,$C104)&gt;0,"経費","未登録"))))</f>
        <v/>
      </c>
      <c r="I104" s="12">
        <f>IF($A104="","",TEXT($A104,"yyyy/mm"))</f>
        <v/>
      </c>
      <c r="J104" s="13">
        <f>IF($A104="","",$B$2+SUMIFS($E$5:$E104,$D$5:$D104,"現金")-SUMIFS($F$5:$F104,$D$5:$D104,"現金"))</f>
        <v/>
      </c>
      <c r="K104" s="12">
        <f>IF(AND($A104="",$C104="",$E104="",$F104=""),"",IF($A104="","日付が未入力",IF($C104="","科目が未入力",IF($H104="未登録","科目が一覧にない",IF(AND($E104&lt;&gt;"",$F104&lt;&gt;""),"入金と出金が両方",IF(AND($E104="",$F104=""),"金額が未入力",IF(AND($H104="収入",$F104&lt;&gt;""),"入金と出金が逆かも",IF(AND($H104="経費",$E104&lt;&gt;""),"入金と出金が逆かも",IF(AND($F104&lt;&gt;"",$F104&gt;=$B$3),"高額（要確認）",IF($J104&lt;0,"現金がマイナス","OK"))))))))))</f>
        <v/>
      </c>
    </row>
    <row r="105" hidden="1" ht="22" customHeight="1">
      <c r="A105" s="46" t="n"/>
      <c r="B105" s="47" t="n"/>
      <c r="C105" s="48" t="n"/>
      <c r="D105" s="48" t="n"/>
      <c r="E105" s="45" t="n"/>
      <c r="F105" s="45" t="n"/>
      <c r="G105" s="47" t="n"/>
      <c r="H105" s="10">
        <f>IF($C105="","",IF(COUNTIF('集計を見る'!$A$47:$A$49,$C105)&gt;0,"収入",IF(COUNTIF('集計を見る'!$A$50:$A$54,$C105)&gt;0,"その他",IF(COUNTIF('集計を見る'!$A$23:$A$42,$C105)&gt;0,"経費","未登録"))))</f>
        <v/>
      </c>
      <c r="I105" s="10">
        <f>IF($A105="","",TEXT($A105,"yyyy/mm"))</f>
        <v/>
      </c>
      <c r="J105" s="11">
        <f>IF($A105="","",$B$2+SUMIFS($E$5:$E105,$D$5:$D105,"現金")-SUMIFS($F$5:$F105,$D$5:$D105,"現金"))</f>
        <v/>
      </c>
      <c r="K105" s="10">
        <f>IF(AND($A105="",$C105="",$E105="",$F105=""),"",IF($A105="","日付が未入力",IF($C105="","科目が未入力",IF($H105="未登録","科目が一覧にない",IF(AND($E105&lt;&gt;"",$F105&lt;&gt;""),"入金と出金が両方",IF(AND($E105="",$F105=""),"金額が未入力",IF(AND($H105="収入",$F105&lt;&gt;""),"入金と出金が逆かも",IF(AND($H105="経費",$E105&lt;&gt;""),"入金と出金が逆かも",IF(AND($F105&lt;&gt;"",$F105&gt;=$B$3),"高額（要確認）",IF($J105&lt;0,"現金がマイナス","OK"))))))))))</f>
        <v/>
      </c>
    </row>
    <row r="106" hidden="1" ht="22" customHeight="1">
      <c r="A106" s="46" t="n"/>
      <c r="B106" s="47" t="n"/>
      <c r="C106" s="48" t="n"/>
      <c r="D106" s="48" t="n"/>
      <c r="E106" s="45" t="n"/>
      <c r="F106" s="45" t="n"/>
      <c r="G106" s="47" t="n"/>
      <c r="H106" s="12">
        <f>IF($C106="","",IF(COUNTIF('集計を見る'!$A$47:$A$49,$C106)&gt;0,"収入",IF(COUNTIF('集計を見る'!$A$50:$A$54,$C106)&gt;0,"その他",IF(COUNTIF('集計を見る'!$A$23:$A$42,$C106)&gt;0,"経費","未登録"))))</f>
        <v/>
      </c>
      <c r="I106" s="12">
        <f>IF($A106="","",TEXT($A106,"yyyy/mm"))</f>
        <v/>
      </c>
      <c r="J106" s="13">
        <f>IF($A106="","",$B$2+SUMIFS($E$5:$E106,$D$5:$D106,"現金")-SUMIFS($F$5:$F106,$D$5:$D106,"現金"))</f>
        <v/>
      </c>
      <c r="K106" s="12">
        <f>IF(AND($A106="",$C106="",$E106="",$F106=""),"",IF($A106="","日付が未入力",IF($C106="","科目が未入力",IF($H106="未登録","科目が一覧にない",IF(AND($E106&lt;&gt;"",$F106&lt;&gt;""),"入金と出金が両方",IF(AND($E106="",$F106=""),"金額が未入力",IF(AND($H106="収入",$F106&lt;&gt;""),"入金と出金が逆かも",IF(AND($H106="経費",$E106&lt;&gt;""),"入金と出金が逆かも",IF(AND($F106&lt;&gt;"",$F106&gt;=$B$3),"高額（要確認）",IF($J106&lt;0,"現金がマイナス","OK"))))))))))</f>
        <v/>
      </c>
    </row>
    <row r="107" hidden="1" ht="22" customHeight="1">
      <c r="A107" s="46" t="n"/>
      <c r="B107" s="47" t="n"/>
      <c r="C107" s="48" t="n"/>
      <c r="D107" s="48" t="n"/>
      <c r="E107" s="45" t="n"/>
      <c r="F107" s="45" t="n"/>
      <c r="G107" s="47" t="n"/>
      <c r="H107" s="10">
        <f>IF($C107="","",IF(COUNTIF('集計を見る'!$A$47:$A$49,$C107)&gt;0,"収入",IF(COUNTIF('集計を見る'!$A$50:$A$54,$C107)&gt;0,"その他",IF(COUNTIF('集計を見る'!$A$23:$A$42,$C107)&gt;0,"経費","未登録"))))</f>
        <v/>
      </c>
      <c r="I107" s="10">
        <f>IF($A107="","",TEXT($A107,"yyyy/mm"))</f>
        <v/>
      </c>
      <c r="J107" s="11">
        <f>IF($A107="","",$B$2+SUMIFS($E$5:$E107,$D$5:$D107,"現金")-SUMIFS($F$5:$F107,$D$5:$D107,"現金"))</f>
        <v/>
      </c>
      <c r="K107" s="10">
        <f>IF(AND($A107="",$C107="",$E107="",$F107=""),"",IF($A107="","日付が未入力",IF($C107="","科目が未入力",IF($H107="未登録","科目が一覧にない",IF(AND($E107&lt;&gt;"",$F107&lt;&gt;""),"入金と出金が両方",IF(AND($E107="",$F107=""),"金額が未入力",IF(AND($H107="収入",$F107&lt;&gt;""),"入金と出金が逆かも",IF(AND($H107="経費",$E107&lt;&gt;""),"入金と出金が逆かも",IF(AND($F107&lt;&gt;"",$F107&gt;=$B$3),"高額（要確認）",IF($J107&lt;0,"現金がマイナス","OK"))))))))))</f>
        <v/>
      </c>
    </row>
    <row r="108" hidden="1" ht="22" customHeight="1">
      <c r="A108" s="46" t="n"/>
      <c r="B108" s="47" t="n"/>
      <c r="C108" s="48" t="n"/>
      <c r="D108" s="48" t="n"/>
      <c r="E108" s="45" t="n"/>
      <c r="F108" s="45" t="n"/>
      <c r="G108" s="47" t="n"/>
      <c r="H108" s="12">
        <f>IF($C108="","",IF(COUNTIF('集計を見る'!$A$47:$A$49,$C108)&gt;0,"収入",IF(COUNTIF('集計を見る'!$A$50:$A$54,$C108)&gt;0,"その他",IF(COUNTIF('集計を見る'!$A$23:$A$42,$C108)&gt;0,"経費","未登録"))))</f>
        <v/>
      </c>
      <c r="I108" s="12">
        <f>IF($A108="","",TEXT($A108,"yyyy/mm"))</f>
        <v/>
      </c>
      <c r="J108" s="13">
        <f>IF($A108="","",$B$2+SUMIFS($E$5:$E108,$D$5:$D108,"現金")-SUMIFS($F$5:$F108,$D$5:$D108,"現金"))</f>
        <v/>
      </c>
      <c r="K108" s="12">
        <f>IF(AND($A108="",$C108="",$E108="",$F108=""),"",IF($A108="","日付が未入力",IF($C108="","科目が未入力",IF($H108="未登録","科目が一覧にない",IF(AND($E108&lt;&gt;"",$F108&lt;&gt;""),"入金と出金が両方",IF(AND($E108="",$F108=""),"金額が未入力",IF(AND($H108="収入",$F108&lt;&gt;""),"入金と出金が逆かも",IF(AND($H108="経費",$E108&lt;&gt;""),"入金と出金が逆かも",IF(AND($F108&lt;&gt;"",$F108&gt;=$B$3),"高額（要確認）",IF($J108&lt;0,"現金がマイナス","OK"))))))))))</f>
        <v/>
      </c>
    </row>
    <row r="109" hidden="1" ht="22" customHeight="1">
      <c r="A109" s="46" t="n"/>
      <c r="B109" s="47" t="n"/>
      <c r="C109" s="48" t="n"/>
      <c r="D109" s="48" t="n"/>
      <c r="E109" s="45" t="n"/>
      <c r="F109" s="45" t="n"/>
      <c r="G109" s="47" t="n"/>
      <c r="H109" s="10">
        <f>IF($C109="","",IF(COUNTIF('集計を見る'!$A$47:$A$49,$C109)&gt;0,"収入",IF(COUNTIF('集計を見る'!$A$50:$A$54,$C109)&gt;0,"その他",IF(COUNTIF('集計を見る'!$A$23:$A$42,$C109)&gt;0,"経費","未登録"))))</f>
        <v/>
      </c>
      <c r="I109" s="10">
        <f>IF($A109="","",TEXT($A109,"yyyy/mm"))</f>
        <v/>
      </c>
      <c r="J109" s="11">
        <f>IF($A109="","",$B$2+SUMIFS($E$5:$E109,$D$5:$D109,"現金")-SUMIFS($F$5:$F109,$D$5:$D109,"現金"))</f>
        <v/>
      </c>
      <c r="K109" s="10">
        <f>IF(AND($A109="",$C109="",$E109="",$F109=""),"",IF($A109="","日付が未入力",IF($C109="","科目が未入力",IF($H109="未登録","科目が一覧にない",IF(AND($E109&lt;&gt;"",$F109&lt;&gt;""),"入金と出金が両方",IF(AND($E109="",$F109=""),"金額が未入力",IF(AND($H109="収入",$F109&lt;&gt;""),"入金と出金が逆かも",IF(AND($H109="経費",$E109&lt;&gt;""),"入金と出金が逆かも",IF(AND($F109&lt;&gt;"",$F109&gt;=$B$3),"高額（要確認）",IF($J109&lt;0,"現金がマイナス","OK"))))))))))</f>
        <v/>
      </c>
    </row>
    <row r="110" hidden="1" ht="22" customHeight="1">
      <c r="A110" s="46" t="n"/>
      <c r="B110" s="47" t="n"/>
      <c r="C110" s="48" t="n"/>
      <c r="D110" s="48" t="n"/>
      <c r="E110" s="45" t="n"/>
      <c r="F110" s="45" t="n"/>
      <c r="G110" s="47" t="n"/>
      <c r="H110" s="12">
        <f>IF($C110="","",IF(COUNTIF('集計を見る'!$A$47:$A$49,$C110)&gt;0,"収入",IF(COUNTIF('集計を見る'!$A$50:$A$54,$C110)&gt;0,"その他",IF(COUNTIF('集計を見る'!$A$23:$A$42,$C110)&gt;0,"経費","未登録"))))</f>
        <v/>
      </c>
      <c r="I110" s="12">
        <f>IF($A110="","",TEXT($A110,"yyyy/mm"))</f>
        <v/>
      </c>
      <c r="J110" s="13">
        <f>IF($A110="","",$B$2+SUMIFS($E$5:$E110,$D$5:$D110,"現金")-SUMIFS($F$5:$F110,$D$5:$D110,"現金"))</f>
        <v/>
      </c>
      <c r="K110" s="12">
        <f>IF(AND($A110="",$C110="",$E110="",$F110=""),"",IF($A110="","日付が未入力",IF($C110="","科目が未入力",IF($H110="未登録","科目が一覧にない",IF(AND($E110&lt;&gt;"",$F110&lt;&gt;""),"入金と出金が両方",IF(AND($E110="",$F110=""),"金額が未入力",IF(AND($H110="収入",$F110&lt;&gt;""),"入金と出金が逆かも",IF(AND($H110="経費",$E110&lt;&gt;""),"入金と出金が逆かも",IF(AND($F110&lt;&gt;"",$F110&gt;=$B$3),"高額（要確認）",IF($J110&lt;0,"現金がマイナス","OK"))))))))))</f>
        <v/>
      </c>
    </row>
    <row r="111" hidden="1" ht="22" customHeight="1">
      <c r="A111" s="46" t="n"/>
      <c r="B111" s="47" t="n"/>
      <c r="C111" s="48" t="n"/>
      <c r="D111" s="48" t="n"/>
      <c r="E111" s="45" t="n"/>
      <c r="F111" s="45" t="n"/>
      <c r="G111" s="47" t="n"/>
      <c r="H111" s="10">
        <f>IF($C111="","",IF(COUNTIF('集計を見る'!$A$47:$A$49,$C111)&gt;0,"収入",IF(COUNTIF('集計を見る'!$A$50:$A$54,$C111)&gt;0,"その他",IF(COUNTIF('集計を見る'!$A$23:$A$42,$C111)&gt;0,"経費","未登録"))))</f>
        <v/>
      </c>
      <c r="I111" s="10">
        <f>IF($A111="","",TEXT($A111,"yyyy/mm"))</f>
        <v/>
      </c>
      <c r="J111" s="11">
        <f>IF($A111="","",$B$2+SUMIFS($E$5:$E111,$D$5:$D111,"現金")-SUMIFS($F$5:$F111,$D$5:$D111,"現金"))</f>
        <v/>
      </c>
      <c r="K111" s="10">
        <f>IF(AND($A111="",$C111="",$E111="",$F111=""),"",IF($A111="","日付が未入力",IF($C111="","科目が未入力",IF($H111="未登録","科目が一覧にない",IF(AND($E111&lt;&gt;"",$F111&lt;&gt;""),"入金と出金が両方",IF(AND($E111="",$F111=""),"金額が未入力",IF(AND($H111="収入",$F111&lt;&gt;""),"入金と出金が逆かも",IF(AND($H111="経費",$E111&lt;&gt;""),"入金と出金が逆かも",IF(AND($F111&lt;&gt;"",$F111&gt;=$B$3),"高額（要確認）",IF($J111&lt;0,"現金がマイナス","OK"))))))))))</f>
        <v/>
      </c>
    </row>
    <row r="112" hidden="1" ht="22" customHeight="1">
      <c r="A112" s="46" t="n"/>
      <c r="B112" s="47" t="n"/>
      <c r="C112" s="48" t="n"/>
      <c r="D112" s="48" t="n"/>
      <c r="E112" s="45" t="n"/>
      <c r="F112" s="45" t="n"/>
      <c r="G112" s="47" t="n"/>
      <c r="H112" s="12">
        <f>IF($C112="","",IF(COUNTIF('集計を見る'!$A$47:$A$49,$C112)&gt;0,"収入",IF(COUNTIF('集計を見る'!$A$50:$A$54,$C112)&gt;0,"その他",IF(COUNTIF('集計を見る'!$A$23:$A$42,$C112)&gt;0,"経費","未登録"))))</f>
        <v/>
      </c>
      <c r="I112" s="12">
        <f>IF($A112="","",TEXT($A112,"yyyy/mm"))</f>
        <v/>
      </c>
      <c r="J112" s="13">
        <f>IF($A112="","",$B$2+SUMIFS($E$5:$E112,$D$5:$D112,"現金")-SUMIFS($F$5:$F112,$D$5:$D112,"現金"))</f>
        <v/>
      </c>
      <c r="K112" s="12">
        <f>IF(AND($A112="",$C112="",$E112="",$F112=""),"",IF($A112="","日付が未入力",IF($C112="","科目が未入力",IF($H112="未登録","科目が一覧にない",IF(AND($E112&lt;&gt;"",$F112&lt;&gt;""),"入金と出金が両方",IF(AND($E112="",$F112=""),"金額が未入力",IF(AND($H112="収入",$F112&lt;&gt;""),"入金と出金が逆かも",IF(AND($H112="経費",$E112&lt;&gt;""),"入金と出金が逆かも",IF(AND($F112&lt;&gt;"",$F112&gt;=$B$3),"高額（要確認）",IF($J112&lt;0,"現金がマイナス","OK"))))))))))</f>
        <v/>
      </c>
    </row>
    <row r="113" hidden="1" ht="22" customHeight="1">
      <c r="A113" s="46" t="n"/>
      <c r="B113" s="47" t="n"/>
      <c r="C113" s="48" t="n"/>
      <c r="D113" s="48" t="n"/>
      <c r="E113" s="45" t="n"/>
      <c r="F113" s="45" t="n"/>
      <c r="G113" s="47" t="n"/>
      <c r="H113" s="10">
        <f>IF($C113="","",IF(COUNTIF('集計を見る'!$A$47:$A$49,$C113)&gt;0,"収入",IF(COUNTIF('集計を見る'!$A$50:$A$54,$C113)&gt;0,"その他",IF(COUNTIF('集計を見る'!$A$23:$A$42,$C113)&gt;0,"経費","未登録"))))</f>
        <v/>
      </c>
      <c r="I113" s="10">
        <f>IF($A113="","",TEXT($A113,"yyyy/mm"))</f>
        <v/>
      </c>
      <c r="J113" s="11">
        <f>IF($A113="","",$B$2+SUMIFS($E$5:$E113,$D$5:$D113,"現金")-SUMIFS($F$5:$F113,$D$5:$D113,"現金"))</f>
        <v/>
      </c>
      <c r="K113" s="10">
        <f>IF(AND($A113="",$C113="",$E113="",$F113=""),"",IF($A113="","日付が未入力",IF($C113="","科目が未入力",IF($H113="未登録","科目が一覧にない",IF(AND($E113&lt;&gt;"",$F113&lt;&gt;""),"入金と出金が両方",IF(AND($E113="",$F113=""),"金額が未入力",IF(AND($H113="収入",$F113&lt;&gt;""),"入金と出金が逆かも",IF(AND($H113="経費",$E113&lt;&gt;""),"入金と出金が逆かも",IF(AND($F113&lt;&gt;"",$F113&gt;=$B$3),"高額（要確認）",IF($J113&lt;0,"現金がマイナス","OK"))))))))))</f>
        <v/>
      </c>
    </row>
    <row r="114" hidden="1" ht="22" customHeight="1">
      <c r="A114" s="46" t="n"/>
      <c r="B114" s="47" t="n"/>
      <c r="C114" s="48" t="n"/>
      <c r="D114" s="48" t="n"/>
      <c r="E114" s="45" t="n"/>
      <c r="F114" s="45" t="n"/>
      <c r="G114" s="47" t="n"/>
      <c r="H114" s="12">
        <f>IF($C114="","",IF(COUNTIF('集計を見る'!$A$47:$A$49,$C114)&gt;0,"収入",IF(COUNTIF('集計を見る'!$A$50:$A$54,$C114)&gt;0,"その他",IF(COUNTIF('集計を見る'!$A$23:$A$42,$C114)&gt;0,"経費","未登録"))))</f>
        <v/>
      </c>
      <c r="I114" s="12">
        <f>IF($A114="","",TEXT($A114,"yyyy/mm"))</f>
        <v/>
      </c>
      <c r="J114" s="13">
        <f>IF($A114="","",$B$2+SUMIFS($E$5:$E114,$D$5:$D114,"現金")-SUMIFS($F$5:$F114,$D$5:$D114,"現金"))</f>
        <v/>
      </c>
      <c r="K114" s="12">
        <f>IF(AND($A114="",$C114="",$E114="",$F114=""),"",IF($A114="","日付が未入力",IF($C114="","科目が未入力",IF($H114="未登録","科目が一覧にない",IF(AND($E114&lt;&gt;"",$F114&lt;&gt;""),"入金と出金が両方",IF(AND($E114="",$F114=""),"金額が未入力",IF(AND($H114="収入",$F114&lt;&gt;""),"入金と出金が逆かも",IF(AND($H114="経費",$E114&lt;&gt;""),"入金と出金が逆かも",IF(AND($F114&lt;&gt;"",$F114&gt;=$B$3),"高額（要確認）",IF($J114&lt;0,"現金がマイナス","OK"))))))))))</f>
        <v/>
      </c>
    </row>
    <row r="115" hidden="1" ht="22" customHeight="1">
      <c r="A115" s="46" t="n"/>
      <c r="B115" s="47" t="n"/>
      <c r="C115" s="48" t="n"/>
      <c r="D115" s="48" t="n"/>
      <c r="E115" s="45" t="n"/>
      <c r="F115" s="45" t="n"/>
      <c r="G115" s="47" t="n"/>
      <c r="H115" s="10">
        <f>IF($C115="","",IF(COUNTIF('集計を見る'!$A$47:$A$49,$C115)&gt;0,"収入",IF(COUNTIF('集計を見る'!$A$50:$A$54,$C115)&gt;0,"その他",IF(COUNTIF('集計を見る'!$A$23:$A$42,$C115)&gt;0,"経費","未登録"))))</f>
        <v/>
      </c>
      <c r="I115" s="10">
        <f>IF($A115="","",TEXT($A115,"yyyy/mm"))</f>
        <v/>
      </c>
      <c r="J115" s="11">
        <f>IF($A115="","",$B$2+SUMIFS($E$5:$E115,$D$5:$D115,"現金")-SUMIFS($F$5:$F115,$D$5:$D115,"現金"))</f>
        <v/>
      </c>
      <c r="K115" s="10">
        <f>IF(AND($A115="",$C115="",$E115="",$F115=""),"",IF($A115="","日付が未入力",IF($C115="","科目が未入力",IF($H115="未登録","科目が一覧にない",IF(AND($E115&lt;&gt;"",$F115&lt;&gt;""),"入金と出金が両方",IF(AND($E115="",$F115=""),"金額が未入力",IF(AND($H115="収入",$F115&lt;&gt;""),"入金と出金が逆かも",IF(AND($H115="経費",$E115&lt;&gt;""),"入金と出金が逆かも",IF(AND($F115&lt;&gt;"",$F115&gt;=$B$3),"高額（要確認）",IF($J115&lt;0,"現金がマイナス","OK"))))))))))</f>
        <v/>
      </c>
    </row>
    <row r="116" hidden="1" ht="22" customHeight="1">
      <c r="A116" s="46" t="n"/>
      <c r="B116" s="47" t="n"/>
      <c r="C116" s="48" t="n"/>
      <c r="D116" s="48" t="n"/>
      <c r="E116" s="45" t="n"/>
      <c r="F116" s="45" t="n"/>
      <c r="G116" s="47" t="n"/>
      <c r="H116" s="12">
        <f>IF($C116="","",IF(COUNTIF('集計を見る'!$A$47:$A$49,$C116)&gt;0,"収入",IF(COUNTIF('集計を見る'!$A$50:$A$54,$C116)&gt;0,"その他",IF(COUNTIF('集計を見る'!$A$23:$A$42,$C116)&gt;0,"経費","未登録"))))</f>
        <v/>
      </c>
      <c r="I116" s="12">
        <f>IF($A116="","",TEXT($A116,"yyyy/mm"))</f>
        <v/>
      </c>
      <c r="J116" s="13">
        <f>IF($A116="","",$B$2+SUMIFS($E$5:$E116,$D$5:$D116,"現金")-SUMIFS($F$5:$F116,$D$5:$D116,"現金"))</f>
        <v/>
      </c>
      <c r="K116" s="12">
        <f>IF(AND($A116="",$C116="",$E116="",$F116=""),"",IF($A116="","日付が未入力",IF($C116="","科目が未入力",IF($H116="未登録","科目が一覧にない",IF(AND($E116&lt;&gt;"",$F116&lt;&gt;""),"入金と出金が両方",IF(AND($E116="",$F116=""),"金額が未入力",IF(AND($H116="収入",$F116&lt;&gt;""),"入金と出金が逆かも",IF(AND($H116="経費",$E116&lt;&gt;""),"入金と出金が逆かも",IF(AND($F116&lt;&gt;"",$F116&gt;=$B$3),"高額（要確認）",IF($J116&lt;0,"現金がマイナス","OK"))))))))))</f>
        <v/>
      </c>
    </row>
    <row r="117" hidden="1" ht="22" customHeight="1">
      <c r="A117" s="46" t="n"/>
      <c r="B117" s="47" t="n"/>
      <c r="C117" s="48" t="n"/>
      <c r="D117" s="48" t="n"/>
      <c r="E117" s="45" t="n"/>
      <c r="F117" s="45" t="n"/>
      <c r="G117" s="47" t="n"/>
      <c r="H117" s="10">
        <f>IF($C117="","",IF(COUNTIF('集計を見る'!$A$47:$A$49,$C117)&gt;0,"収入",IF(COUNTIF('集計を見る'!$A$50:$A$54,$C117)&gt;0,"その他",IF(COUNTIF('集計を見る'!$A$23:$A$42,$C117)&gt;0,"経費","未登録"))))</f>
        <v/>
      </c>
      <c r="I117" s="10">
        <f>IF($A117="","",TEXT($A117,"yyyy/mm"))</f>
        <v/>
      </c>
      <c r="J117" s="11">
        <f>IF($A117="","",$B$2+SUMIFS($E$5:$E117,$D$5:$D117,"現金")-SUMIFS($F$5:$F117,$D$5:$D117,"現金"))</f>
        <v/>
      </c>
      <c r="K117" s="10">
        <f>IF(AND($A117="",$C117="",$E117="",$F117=""),"",IF($A117="","日付が未入力",IF($C117="","科目が未入力",IF($H117="未登録","科目が一覧にない",IF(AND($E117&lt;&gt;"",$F117&lt;&gt;""),"入金と出金が両方",IF(AND($E117="",$F117=""),"金額が未入力",IF(AND($H117="収入",$F117&lt;&gt;""),"入金と出金が逆かも",IF(AND($H117="経費",$E117&lt;&gt;""),"入金と出金が逆かも",IF(AND($F117&lt;&gt;"",$F117&gt;=$B$3),"高額（要確認）",IF($J117&lt;0,"現金がマイナス","OK"))))))))))</f>
        <v/>
      </c>
    </row>
    <row r="118" hidden="1" ht="22" customHeight="1">
      <c r="A118" s="46" t="n"/>
      <c r="B118" s="47" t="n"/>
      <c r="C118" s="48" t="n"/>
      <c r="D118" s="48" t="n"/>
      <c r="E118" s="45" t="n"/>
      <c r="F118" s="45" t="n"/>
      <c r="G118" s="47" t="n"/>
      <c r="H118" s="12">
        <f>IF($C118="","",IF(COUNTIF('集計を見る'!$A$47:$A$49,$C118)&gt;0,"収入",IF(COUNTIF('集計を見る'!$A$50:$A$54,$C118)&gt;0,"その他",IF(COUNTIF('集計を見る'!$A$23:$A$42,$C118)&gt;0,"経費","未登録"))))</f>
        <v/>
      </c>
      <c r="I118" s="12">
        <f>IF($A118="","",TEXT($A118,"yyyy/mm"))</f>
        <v/>
      </c>
      <c r="J118" s="13">
        <f>IF($A118="","",$B$2+SUMIFS($E$5:$E118,$D$5:$D118,"現金")-SUMIFS($F$5:$F118,$D$5:$D118,"現金"))</f>
        <v/>
      </c>
      <c r="K118" s="12">
        <f>IF(AND($A118="",$C118="",$E118="",$F118=""),"",IF($A118="","日付が未入力",IF($C118="","科目が未入力",IF($H118="未登録","科目が一覧にない",IF(AND($E118&lt;&gt;"",$F118&lt;&gt;""),"入金と出金が両方",IF(AND($E118="",$F118=""),"金額が未入力",IF(AND($H118="収入",$F118&lt;&gt;""),"入金と出金が逆かも",IF(AND($H118="経費",$E118&lt;&gt;""),"入金と出金が逆かも",IF(AND($F118&lt;&gt;"",$F118&gt;=$B$3),"高額（要確認）",IF($J118&lt;0,"現金がマイナス","OK"))))))))))</f>
        <v/>
      </c>
    </row>
    <row r="119" hidden="1" ht="22" customHeight="1">
      <c r="A119" s="46" t="n"/>
      <c r="B119" s="47" t="n"/>
      <c r="C119" s="48" t="n"/>
      <c r="D119" s="48" t="n"/>
      <c r="E119" s="45" t="n"/>
      <c r="F119" s="45" t="n"/>
      <c r="G119" s="47" t="n"/>
      <c r="H119" s="10">
        <f>IF($C119="","",IF(COUNTIF('集計を見る'!$A$47:$A$49,$C119)&gt;0,"収入",IF(COUNTIF('集計を見る'!$A$50:$A$54,$C119)&gt;0,"その他",IF(COUNTIF('集計を見る'!$A$23:$A$42,$C119)&gt;0,"経費","未登録"))))</f>
        <v/>
      </c>
      <c r="I119" s="10">
        <f>IF($A119="","",TEXT($A119,"yyyy/mm"))</f>
        <v/>
      </c>
      <c r="J119" s="11">
        <f>IF($A119="","",$B$2+SUMIFS($E$5:$E119,$D$5:$D119,"現金")-SUMIFS($F$5:$F119,$D$5:$D119,"現金"))</f>
        <v/>
      </c>
      <c r="K119" s="10">
        <f>IF(AND($A119="",$C119="",$E119="",$F119=""),"",IF($A119="","日付が未入力",IF($C119="","科目が未入力",IF($H119="未登録","科目が一覧にない",IF(AND($E119&lt;&gt;"",$F119&lt;&gt;""),"入金と出金が両方",IF(AND($E119="",$F119=""),"金額が未入力",IF(AND($H119="収入",$F119&lt;&gt;""),"入金と出金が逆かも",IF(AND($H119="経費",$E119&lt;&gt;""),"入金と出金が逆かも",IF(AND($F119&lt;&gt;"",$F119&gt;=$B$3),"高額（要確認）",IF($J119&lt;0,"現金がマイナス","OK"))))))))))</f>
        <v/>
      </c>
    </row>
    <row r="120" hidden="1" ht="22" customHeight="1">
      <c r="A120" s="46" t="n"/>
      <c r="B120" s="47" t="n"/>
      <c r="C120" s="48" t="n"/>
      <c r="D120" s="48" t="n"/>
      <c r="E120" s="45" t="n"/>
      <c r="F120" s="45" t="n"/>
      <c r="G120" s="47" t="n"/>
      <c r="H120" s="12">
        <f>IF($C120="","",IF(COUNTIF('集計を見る'!$A$47:$A$49,$C120)&gt;0,"収入",IF(COUNTIF('集計を見る'!$A$50:$A$54,$C120)&gt;0,"その他",IF(COUNTIF('集計を見る'!$A$23:$A$42,$C120)&gt;0,"経費","未登録"))))</f>
        <v/>
      </c>
      <c r="I120" s="12">
        <f>IF($A120="","",TEXT($A120,"yyyy/mm"))</f>
        <v/>
      </c>
      <c r="J120" s="13">
        <f>IF($A120="","",$B$2+SUMIFS($E$5:$E120,$D$5:$D120,"現金")-SUMIFS($F$5:$F120,$D$5:$D120,"現金"))</f>
        <v/>
      </c>
      <c r="K120" s="12">
        <f>IF(AND($A120="",$C120="",$E120="",$F120=""),"",IF($A120="","日付が未入力",IF($C120="","科目が未入力",IF($H120="未登録","科目が一覧にない",IF(AND($E120&lt;&gt;"",$F120&lt;&gt;""),"入金と出金が両方",IF(AND($E120="",$F120=""),"金額が未入力",IF(AND($H120="収入",$F120&lt;&gt;""),"入金と出金が逆かも",IF(AND($H120="経費",$E120&lt;&gt;""),"入金と出金が逆かも",IF(AND($F120&lt;&gt;"",$F120&gt;=$B$3),"高額（要確認）",IF($J120&lt;0,"現金がマイナス","OK"))))))))))</f>
        <v/>
      </c>
    </row>
    <row r="121" hidden="1" ht="22" customHeight="1">
      <c r="A121" s="46" t="n"/>
      <c r="B121" s="47" t="n"/>
      <c r="C121" s="48" t="n"/>
      <c r="D121" s="48" t="n"/>
      <c r="E121" s="45" t="n"/>
      <c r="F121" s="45" t="n"/>
      <c r="G121" s="47" t="n"/>
      <c r="H121" s="10">
        <f>IF($C121="","",IF(COUNTIF('集計を見る'!$A$47:$A$49,$C121)&gt;0,"収入",IF(COUNTIF('集計を見る'!$A$50:$A$54,$C121)&gt;0,"その他",IF(COUNTIF('集計を見る'!$A$23:$A$42,$C121)&gt;0,"経費","未登録"))))</f>
        <v/>
      </c>
      <c r="I121" s="10">
        <f>IF($A121="","",TEXT($A121,"yyyy/mm"))</f>
        <v/>
      </c>
      <c r="J121" s="11">
        <f>IF($A121="","",$B$2+SUMIFS($E$5:$E121,$D$5:$D121,"現金")-SUMIFS($F$5:$F121,$D$5:$D121,"現金"))</f>
        <v/>
      </c>
      <c r="K121" s="10">
        <f>IF(AND($A121="",$C121="",$E121="",$F121=""),"",IF($A121="","日付が未入力",IF($C121="","科目が未入力",IF($H121="未登録","科目が一覧にない",IF(AND($E121&lt;&gt;"",$F121&lt;&gt;""),"入金と出金が両方",IF(AND($E121="",$F121=""),"金額が未入力",IF(AND($H121="収入",$F121&lt;&gt;""),"入金と出金が逆かも",IF(AND($H121="経費",$E121&lt;&gt;""),"入金と出金が逆かも",IF(AND($F121&lt;&gt;"",$F121&gt;=$B$3),"高額（要確認）",IF($J121&lt;0,"現金がマイナス","OK"))))))))))</f>
        <v/>
      </c>
    </row>
    <row r="122" hidden="1" ht="22" customHeight="1">
      <c r="A122" s="46" t="n"/>
      <c r="B122" s="47" t="n"/>
      <c r="C122" s="48" t="n"/>
      <c r="D122" s="48" t="n"/>
      <c r="E122" s="45" t="n"/>
      <c r="F122" s="45" t="n"/>
      <c r="G122" s="47" t="n"/>
      <c r="H122" s="12">
        <f>IF($C122="","",IF(COUNTIF('集計を見る'!$A$47:$A$49,$C122)&gt;0,"収入",IF(COUNTIF('集計を見る'!$A$50:$A$54,$C122)&gt;0,"その他",IF(COUNTIF('集計を見る'!$A$23:$A$42,$C122)&gt;0,"経費","未登録"))))</f>
        <v/>
      </c>
      <c r="I122" s="12">
        <f>IF($A122="","",TEXT($A122,"yyyy/mm"))</f>
        <v/>
      </c>
      <c r="J122" s="13">
        <f>IF($A122="","",$B$2+SUMIFS($E$5:$E122,$D$5:$D122,"現金")-SUMIFS($F$5:$F122,$D$5:$D122,"現金"))</f>
        <v/>
      </c>
      <c r="K122" s="12">
        <f>IF(AND($A122="",$C122="",$E122="",$F122=""),"",IF($A122="","日付が未入力",IF($C122="","科目が未入力",IF($H122="未登録","科目が一覧にない",IF(AND($E122&lt;&gt;"",$F122&lt;&gt;""),"入金と出金が両方",IF(AND($E122="",$F122=""),"金額が未入力",IF(AND($H122="収入",$F122&lt;&gt;""),"入金と出金が逆かも",IF(AND($H122="経費",$E122&lt;&gt;""),"入金と出金が逆かも",IF(AND($F122&lt;&gt;"",$F122&gt;=$B$3),"高額（要確認）",IF($J122&lt;0,"現金がマイナス","OK"))))))))))</f>
        <v/>
      </c>
    </row>
    <row r="123" hidden="1" ht="22" customHeight="1">
      <c r="A123" s="46" t="n"/>
      <c r="B123" s="47" t="n"/>
      <c r="C123" s="48" t="n"/>
      <c r="D123" s="48" t="n"/>
      <c r="E123" s="45" t="n"/>
      <c r="F123" s="45" t="n"/>
      <c r="G123" s="47" t="n"/>
      <c r="H123" s="10">
        <f>IF($C123="","",IF(COUNTIF('集計を見る'!$A$47:$A$49,$C123)&gt;0,"収入",IF(COUNTIF('集計を見る'!$A$50:$A$54,$C123)&gt;0,"その他",IF(COUNTIF('集計を見る'!$A$23:$A$42,$C123)&gt;0,"経費","未登録"))))</f>
        <v/>
      </c>
      <c r="I123" s="10">
        <f>IF($A123="","",TEXT($A123,"yyyy/mm"))</f>
        <v/>
      </c>
      <c r="J123" s="11">
        <f>IF($A123="","",$B$2+SUMIFS($E$5:$E123,$D$5:$D123,"現金")-SUMIFS($F$5:$F123,$D$5:$D123,"現金"))</f>
        <v/>
      </c>
      <c r="K123" s="10">
        <f>IF(AND($A123="",$C123="",$E123="",$F123=""),"",IF($A123="","日付が未入力",IF($C123="","科目が未入力",IF($H123="未登録","科目が一覧にない",IF(AND($E123&lt;&gt;"",$F123&lt;&gt;""),"入金と出金が両方",IF(AND($E123="",$F123=""),"金額が未入力",IF(AND($H123="収入",$F123&lt;&gt;""),"入金と出金が逆かも",IF(AND($H123="経費",$E123&lt;&gt;""),"入金と出金が逆かも",IF(AND($F123&lt;&gt;"",$F123&gt;=$B$3),"高額（要確認）",IF($J123&lt;0,"現金がマイナス","OK"))))))))))</f>
        <v/>
      </c>
    </row>
    <row r="124" hidden="1" ht="22" customHeight="1">
      <c r="A124" s="46" t="n"/>
      <c r="B124" s="47" t="n"/>
      <c r="C124" s="48" t="n"/>
      <c r="D124" s="48" t="n"/>
      <c r="E124" s="45" t="n"/>
      <c r="F124" s="45" t="n"/>
      <c r="G124" s="47" t="n"/>
      <c r="H124" s="12">
        <f>IF($C124="","",IF(COUNTIF('集計を見る'!$A$47:$A$49,$C124)&gt;0,"収入",IF(COUNTIF('集計を見る'!$A$50:$A$54,$C124)&gt;0,"その他",IF(COUNTIF('集計を見る'!$A$23:$A$42,$C124)&gt;0,"経費","未登録"))))</f>
        <v/>
      </c>
      <c r="I124" s="12">
        <f>IF($A124="","",TEXT($A124,"yyyy/mm"))</f>
        <v/>
      </c>
      <c r="J124" s="13">
        <f>IF($A124="","",$B$2+SUMIFS($E$5:$E124,$D$5:$D124,"現金")-SUMIFS($F$5:$F124,$D$5:$D124,"現金"))</f>
        <v/>
      </c>
      <c r="K124" s="12">
        <f>IF(AND($A124="",$C124="",$E124="",$F124=""),"",IF($A124="","日付が未入力",IF($C124="","科目が未入力",IF($H124="未登録","科目が一覧にない",IF(AND($E124&lt;&gt;"",$F124&lt;&gt;""),"入金と出金が両方",IF(AND($E124="",$F124=""),"金額が未入力",IF(AND($H124="収入",$F124&lt;&gt;""),"入金と出金が逆かも",IF(AND($H124="経費",$E124&lt;&gt;""),"入金と出金が逆かも",IF(AND($F124&lt;&gt;"",$F124&gt;=$B$3),"高額（要確認）",IF($J124&lt;0,"現金がマイナス","OK"))))))))))</f>
        <v/>
      </c>
    </row>
    <row r="125" hidden="1" ht="22" customHeight="1">
      <c r="A125" s="46" t="n"/>
      <c r="B125" s="47" t="n"/>
      <c r="C125" s="48" t="n"/>
      <c r="D125" s="48" t="n"/>
      <c r="E125" s="45" t="n"/>
      <c r="F125" s="45" t="n"/>
      <c r="G125" s="47" t="n"/>
      <c r="H125" s="10">
        <f>IF($C125="","",IF(COUNTIF('集計を見る'!$A$47:$A$49,$C125)&gt;0,"収入",IF(COUNTIF('集計を見る'!$A$50:$A$54,$C125)&gt;0,"その他",IF(COUNTIF('集計を見る'!$A$23:$A$42,$C125)&gt;0,"経費","未登録"))))</f>
        <v/>
      </c>
      <c r="I125" s="10">
        <f>IF($A125="","",TEXT($A125,"yyyy/mm"))</f>
        <v/>
      </c>
      <c r="J125" s="11">
        <f>IF($A125="","",$B$2+SUMIFS($E$5:$E125,$D$5:$D125,"現金")-SUMIFS($F$5:$F125,$D$5:$D125,"現金"))</f>
        <v/>
      </c>
      <c r="K125" s="10">
        <f>IF(AND($A125="",$C125="",$E125="",$F125=""),"",IF($A125="","日付が未入力",IF($C125="","科目が未入力",IF($H125="未登録","科目が一覧にない",IF(AND($E125&lt;&gt;"",$F125&lt;&gt;""),"入金と出金が両方",IF(AND($E125="",$F125=""),"金額が未入力",IF(AND($H125="収入",$F125&lt;&gt;""),"入金と出金が逆かも",IF(AND($H125="経費",$E125&lt;&gt;""),"入金と出金が逆かも",IF(AND($F125&lt;&gt;"",$F125&gt;=$B$3),"高額（要確認）",IF($J125&lt;0,"現金がマイナス","OK"))))))))))</f>
        <v/>
      </c>
    </row>
    <row r="126" hidden="1" ht="22" customHeight="1">
      <c r="A126" s="46" t="n"/>
      <c r="B126" s="47" t="n"/>
      <c r="C126" s="48" t="n"/>
      <c r="D126" s="48" t="n"/>
      <c r="E126" s="45" t="n"/>
      <c r="F126" s="45" t="n"/>
      <c r="G126" s="47" t="n"/>
      <c r="H126" s="12">
        <f>IF($C126="","",IF(COUNTIF('集計を見る'!$A$47:$A$49,$C126)&gt;0,"収入",IF(COUNTIF('集計を見る'!$A$50:$A$54,$C126)&gt;0,"その他",IF(COUNTIF('集計を見る'!$A$23:$A$42,$C126)&gt;0,"経費","未登録"))))</f>
        <v/>
      </c>
      <c r="I126" s="12">
        <f>IF($A126="","",TEXT($A126,"yyyy/mm"))</f>
        <v/>
      </c>
      <c r="J126" s="13">
        <f>IF($A126="","",$B$2+SUMIFS($E$5:$E126,$D$5:$D126,"現金")-SUMIFS($F$5:$F126,$D$5:$D126,"現金"))</f>
        <v/>
      </c>
      <c r="K126" s="12">
        <f>IF(AND($A126="",$C126="",$E126="",$F126=""),"",IF($A126="","日付が未入力",IF($C126="","科目が未入力",IF($H126="未登録","科目が一覧にない",IF(AND($E126&lt;&gt;"",$F126&lt;&gt;""),"入金と出金が両方",IF(AND($E126="",$F126=""),"金額が未入力",IF(AND($H126="収入",$F126&lt;&gt;""),"入金と出金が逆かも",IF(AND($H126="経費",$E126&lt;&gt;""),"入金と出金が逆かも",IF(AND($F126&lt;&gt;"",$F126&gt;=$B$3),"高額（要確認）",IF($J126&lt;0,"現金がマイナス","OK"))))))))))</f>
        <v/>
      </c>
    </row>
    <row r="127" hidden="1" ht="22" customHeight="1">
      <c r="A127" s="46" t="n"/>
      <c r="B127" s="47" t="n"/>
      <c r="C127" s="48" t="n"/>
      <c r="D127" s="48" t="n"/>
      <c r="E127" s="45" t="n"/>
      <c r="F127" s="45" t="n"/>
      <c r="G127" s="47" t="n"/>
      <c r="H127" s="10">
        <f>IF($C127="","",IF(COUNTIF('集計を見る'!$A$47:$A$49,$C127)&gt;0,"収入",IF(COUNTIF('集計を見る'!$A$50:$A$54,$C127)&gt;0,"その他",IF(COUNTIF('集計を見る'!$A$23:$A$42,$C127)&gt;0,"経費","未登録"))))</f>
        <v/>
      </c>
      <c r="I127" s="10">
        <f>IF($A127="","",TEXT($A127,"yyyy/mm"))</f>
        <v/>
      </c>
      <c r="J127" s="11">
        <f>IF($A127="","",$B$2+SUMIFS($E$5:$E127,$D$5:$D127,"現金")-SUMIFS($F$5:$F127,$D$5:$D127,"現金"))</f>
        <v/>
      </c>
      <c r="K127" s="10">
        <f>IF(AND($A127="",$C127="",$E127="",$F127=""),"",IF($A127="","日付が未入力",IF($C127="","科目が未入力",IF($H127="未登録","科目が一覧にない",IF(AND($E127&lt;&gt;"",$F127&lt;&gt;""),"入金と出金が両方",IF(AND($E127="",$F127=""),"金額が未入力",IF(AND($H127="収入",$F127&lt;&gt;""),"入金と出金が逆かも",IF(AND($H127="経費",$E127&lt;&gt;""),"入金と出金が逆かも",IF(AND($F127&lt;&gt;"",$F127&gt;=$B$3),"高額（要確認）",IF($J127&lt;0,"現金がマイナス","OK"))))))))))</f>
        <v/>
      </c>
    </row>
    <row r="128" hidden="1" ht="22" customHeight="1">
      <c r="A128" s="46" t="n"/>
      <c r="B128" s="47" t="n"/>
      <c r="C128" s="48" t="n"/>
      <c r="D128" s="48" t="n"/>
      <c r="E128" s="45" t="n"/>
      <c r="F128" s="45" t="n"/>
      <c r="G128" s="47" t="n"/>
      <c r="H128" s="12">
        <f>IF($C128="","",IF(COUNTIF('集計を見る'!$A$47:$A$49,$C128)&gt;0,"収入",IF(COUNTIF('集計を見る'!$A$50:$A$54,$C128)&gt;0,"その他",IF(COUNTIF('集計を見る'!$A$23:$A$42,$C128)&gt;0,"経費","未登録"))))</f>
        <v/>
      </c>
      <c r="I128" s="12">
        <f>IF($A128="","",TEXT($A128,"yyyy/mm"))</f>
        <v/>
      </c>
      <c r="J128" s="13">
        <f>IF($A128="","",$B$2+SUMIFS($E$5:$E128,$D$5:$D128,"現金")-SUMIFS($F$5:$F128,$D$5:$D128,"現金"))</f>
        <v/>
      </c>
      <c r="K128" s="12">
        <f>IF(AND($A128="",$C128="",$E128="",$F128=""),"",IF($A128="","日付が未入力",IF($C128="","科目が未入力",IF($H128="未登録","科目が一覧にない",IF(AND($E128&lt;&gt;"",$F128&lt;&gt;""),"入金と出金が両方",IF(AND($E128="",$F128=""),"金額が未入力",IF(AND($H128="収入",$F128&lt;&gt;""),"入金と出金が逆かも",IF(AND($H128="経費",$E128&lt;&gt;""),"入金と出金が逆かも",IF(AND($F128&lt;&gt;"",$F128&gt;=$B$3),"高額（要確認）",IF($J128&lt;0,"現金がマイナス","OK"))))))))))</f>
        <v/>
      </c>
    </row>
    <row r="129" hidden="1" ht="22" customHeight="1">
      <c r="A129" s="46" t="n"/>
      <c r="B129" s="47" t="n"/>
      <c r="C129" s="48" t="n"/>
      <c r="D129" s="48" t="n"/>
      <c r="E129" s="45" t="n"/>
      <c r="F129" s="45" t="n"/>
      <c r="G129" s="47" t="n"/>
      <c r="H129" s="10">
        <f>IF($C129="","",IF(COUNTIF('集計を見る'!$A$47:$A$49,$C129)&gt;0,"収入",IF(COUNTIF('集計を見る'!$A$50:$A$54,$C129)&gt;0,"その他",IF(COUNTIF('集計を見る'!$A$23:$A$42,$C129)&gt;0,"経費","未登録"))))</f>
        <v/>
      </c>
      <c r="I129" s="10">
        <f>IF($A129="","",TEXT($A129,"yyyy/mm"))</f>
        <v/>
      </c>
      <c r="J129" s="11">
        <f>IF($A129="","",$B$2+SUMIFS($E$5:$E129,$D$5:$D129,"現金")-SUMIFS($F$5:$F129,$D$5:$D129,"現金"))</f>
        <v/>
      </c>
      <c r="K129" s="10">
        <f>IF(AND($A129="",$C129="",$E129="",$F129=""),"",IF($A129="","日付が未入力",IF($C129="","科目が未入力",IF($H129="未登録","科目が一覧にない",IF(AND($E129&lt;&gt;"",$F129&lt;&gt;""),"入金と出金が両方",IF(AND($E129="",$F129=""),"金額が未入力",IF(AND($H129="収入",$F129&lt;&gt;""),"入金と出金が逆かも",IF(AND($H129="経費",$E129&lt;&gt;""),"入金と出金が逆かも",IF(AND($F129&lt;&gt;"",$F129&gt;=$B$3),"高額（要確認）",IF($J129&lt;0,"現金がマイナス","OK"))))))))))</f>
        <v/>
      </c>
    </row>
    <row r="130" hidden="1" ht="22" customHeight="1">
      <c r="A130" s="46" t="n"/>
      <c r="B130" s="47" t="n"/>
      <c r="C130" s="48" t="n"/>
      <c r="D130" s="48" t="n"/>
      <c r="E130" s="45" t="n"/>
      <c r="F130" s="45" t="n"/>
      <c r="G130" s="47" t="n"/>
      <c r="H130" s="12">
        <f>IF($C130="","",IF(COUNTIF('集計を見る'!$A$47:$A$49,$C130)&gt;0,"収入",IF(COUNTIF('集計を見る'!$A$50:$A$54,$C130)&gt;0,"その他",IF(COUNTIF('集計を見る'!$A$23:$A$42,$C130)&gt;0,"経費","未登録"))))</f>
        <v/>
      </c>
      <c r="I130" s="12">
        <f>IF($A130="","",TEXT($A130,"yyyy/mm"))</f>
        <v/>
      </c>
      <c r="J130" s="13">
        <f>IF($A130="","",$B$2+SUMIFS($E$5:$E130,$D$5:$D130,"現金")-SUMIFS($F$5:$F130,$D$5:$D130,"現金"))</f>
        <v/>
      </c>
      <c r="K130" s="12">
        <f>IF(AND($A130="",$C130="",$E130="",$F130=""),"",IF($A130="","日付が未入力",IF($C130="","科目が未入力",IF($H130="未登録","科目が一覧にない",IF(AND($E130&lt;&gt;"",$F130&lt;&gt;""),"入金と出金が両方",IF(AND($E130="",$F130=""),"金額が未入力",IF(AND($H130="収入",$F130&lt;&gt;""),"入金と出金が逆かも",IF(AND($H130="経費",$E130&lt;&gt;""),"入金と出金が逆かも",IF(AND($F130&lt;&gt;"",$F130&gt;=$B$3),"高額（要確認）",IF($J130&lt;0,"現金がマイナス","OK"))))))))))</f>
        <v/>
      </c>
    </row>
    <row r="131" hidden="1" ht="22" customHeight="1">
      <c r="A131" s="46" t="n"/>
      <c r="B131" s="47" t="n"/>
      <c r="C131" s="48" t="n"/>
      <c r="D131" s="48" t="n"/>
      <c r="E131" s="45" t="n"/>
      <c r="F131" s="45" t="n"/>
      <c r="G131" s="47" t="n"/>
      <c r="H131" s="10">
        <f>IF($C131="","",IF(COUNTIF('集計を見る'!$A$47:$A$49,$C131)&gt;0,"収入",IF(COUNTIF('集計を見る'!$A$50:$A$54,$C131)&gt;0,"その他",IF(COUNTIF('集計を見る'!$A$23:$A$42,$C131)&gt;0,"経費","未登録"))))</f>
        <v/>
      </c>
      <c r="I131" s="10">
        <f>IF($A131="","",TEXT($A131,"yyyy/mm"))</f>
        <v/>
      </c>
      <c r="J131" s="11">
        <f>IF($A131="","",$B$2+SUMIFS($E$5:$E131,$D$5:$D131,"現金")-SUMIFS($F$5:$F131,$D$5:$D131,"現金"))</f>
        <v/>
      </c>
      <c r="K131" s="10">
        <f>IF(AND($A131="",$C131="",$E131="",$F131=""),"",IF($A131="","日付が未入力",IF($C131="","科目が未入力",IF($H131="未登録","科目が一覧にない",IF(AND($E131&lt;&gt;"",$F131&lt;&gt;""),"入金と出金が両方",IF(AND($E131="",$F131=""),"金額が未入力",IF(AND($H131="収入",$F131&lt;&gt;""),"入金と出金が逆かも",IF(AND($H131="経費",$E131&lt;&gt;""),"入金と出金が逆かも",IF(AND($F131&lt;&gt;"",$F131&gt;=$B$3),"高額（要確認）",IF($J131&lt;0,"現金がマイナス","OK"))))))))))</f>
        <v/>
      </c>
    </row>
    <row r="132" hidden="1" ht="22" customHeight="1">
      <c r="A132" s="46" t="n"/>
      <c r="B132" s="47" t="n"/>
      <c r="C132" s="48" t="n"/>
      <c r="D132" s="48" t="n"/>
      <c r="E132" s="45" t="n"/>
      <c r="F132" s="45" t="n"/>
      <c r="G132" s="47" t="n"/>
      <c r="H132" s="12">
        <f>IF($C132="","",IF(COUNTIF('集計を見る'!$A$47:$A$49,$C132)&gt;0,"収入",IF(COUNTIF('集計を見る'!$A$50:$A$54,$C132)&gt;0,"その他",IF(COUNTIF('集計を見る'!$A$23:$A$42,$C132)&gt;0,"経費","未登録"))))</f>
        <v/>
      </c>
      <c r="I132" s="12">
        <f>IF($A132="","",TEXT($A132,"yyyy/mm"))</f>
        <v/>
      </c>
      <c r="J132" s="13">
        <f>IF($A132="","",$B$2+SUMIFS($E$5:$E132,$D$5:$D132,"現金")-SUMIFS($F$5:$F132,$D$5:$D132,"現金"))</f>
        <v/>
      </c>
      <c r="K132" s="12">
        <f>IF(AND($A132="",$C132="",$E132="",$F132=""),"",IF($A132="","日付が未入力",IF($C132="","科目が未入力",IF($H132="未登録","科目が一覧にない",IF(AND($E132&lt;&gt;"",$F132&lt;&gt;""),"入金と出金が両方",IF(AND($E132="",$F132=""),"金額が未入力",IF(AND($H132="収入",$F132&lt;&gt;""),"入金と出金が逆かも",IF(AND($H132="経費",$E132&lt;&gt;""),"入金と出金が逆かも",IF(AND($F132&lt;&gt;"",$F132&gt;=$B$3),"高額（要確認）",IF($J132&lt;0,"現金がマイナス","OK"))))))))))</f>
        <v/>
      </c>
    </row>
    <row r="133" hidden="1" ht="22" customHeight="1">
      <c r="A133" s="46" t="n"/>
      <c r="B133" s="47" t="n"/>
      <c r="C133" s="48" t="n"/>
      <c r="D133" s="48" t="n"/>
      <c r="E133" s="45" t="n"/>
      <c r="F133" s="45" t="n"/>
      <c r="G133" s="47" t="n"/>
      <c r="H133" s="10">
        <f>IF($C133="","",IF(COUNTIF('集計を見る'!$A$47:$A$49,$C133)&gt;0,"収入",IF(COUNTIF('集計を見る'!$A$50:$A$54,$C133)&gt;0,"その他",IF(COUNTIF('集計を見る'!$A$23:$A$42,$C133)&gt;0,"経費","未登録"))))</f>
        <v/>
      </c>
      <c r="I133" s="10">
        <f>IF($A133="","",TEXT($A133,"yyyy/mm"))</f>
        <v/>
      </c>
      <c r="J133" s="11">
        <f>IF($A133="","",$B$2+SUMIFS($E$5:$E133,$D$5:$D133,"現金")-SUMIFS($F$5:$F133,$D$5:$D133,"現金"))</f>
        <v/>
      </c>
      <c r="K133" s="10">
        <f>IF(AND($A133="",$C133="",$E133="",$F133=""),"",IF($A133="","日付が未入力",IF($C133="","科目が未入力",IF($H133="未登録","科目が一覧にない",IF(AND($E133&lt;&gt;"",$F133&lt;&gt;""),"入金と出金が両方",IF(AND($E133="",$F133=""),"金額が未入力",IF(AND($H133="収入",$F133&lt;&gt;""),"入金と出金が逆かも",IF(AND($H133="経費",$E133&lt;&gt;""),"入金と出金が逆かも",IF(AND($F133&lt;&gt;"",$F133&gt;=$B$3),"高額（要確認）",IF($J133&lt;0,"現金がマイナス","OK"))))))))))</f>
        <v/>
      </c>
    </row>
    <row r="134" hidden="1" ht="22" customHeight="1">
      <c r="A134" s="46" t="n"/>
      <c r="B134" s="47" t="n"/>
      <c r="C134" s="48" t="n"/>
      <c r="D134" s="48" t="n"/>
      <c r="E134" s="45" t="n"/>
      <c r="F134" s="45" t="n"/>
      <c r="G134" s="47" t="n"/>
      <c r="H134" s="12">
        <f>IF($C134="","",IF(COUNTIF('集計を見る'!$A$47:$A$49,$C134)&gt;0,"収入",IF(COUNTIF('集計を見る'!$A$50:$A$54,$C134)&gt;0,"その他",IF(COUNTIF('集計を見る'!$A$23:$A$42,$C134)&gt;0,"経費","未登録"))))</f>
        <v/>
      </c>
      <c r="I134" s="12">
        <f>IF($A134="","",TEXT($A134,"yyyy/mm"))</f>
        <v/>
      </c>
      <c r="J134" s="13">
        <f>IF($A134="","",$B$2+SUMIFS($E$5:$E134,$D$5:$D134,"現金")-SUMIFS($F$5:$F134,$D$5:$D134,"現金"))</f>
        <v/>
      </c>
      <c r="K134" s="12">
        <f>IF(AND($A134="",$C134="",$E134="",$F134=""),"",IF($A134="","日付が未入力",IF($C134="","科目が未入力",IF($H134="未登録","科目が一覧にない",IF(AND($E134&lt;&gt;"",$F134&lt;&gt;""),"入金と出金が両方",IF(AND($E134="",$F134=""),"金額が未入力",IF(AND($H134="収入",$F134&lt;&gt;""),"入金と出金が逆かも",IF(AND($H134="経費",$E134&lt;&gt;""),"入金と出金が逆かも",IF(AND($F134&lt;&gt;"",$F134&gt;=$B$3),"高額（要確認）",IF($J134&lt;0,"現金がマイナス","OK"))))))))))</f>
        <v/>
      </c>
    </row>
    <row r="135" hidden="1" ht="22" customHeight="1">
      <c r="A135" s="46" t="n"/>
      <c r="B135" s="47" t="n"/>
      <c r="C135" s="48" t="n"/>
      <c r="D135" s="48" t="n"/>
      <c r="E135" s="45" t="n"/>
      <c r="F135" s="45" t="n"/>
      <c r="G135" s="47" t="n"/>
      <c r="H135" s="10">
        <f>IF($C135="","",IF(COUNTIF('集計を見る'!$A$47:$A$49,$C135)&gt;0,"収入",IF(COUNTIF('集計を見る'!$A$50:$A$54,$C135)&gt;0,"その他",IF(COUNTIF('集計を見る'!$A$23:$A$42,$C135)&gt;0,"経費","未登録"))))</f>
        <v/>
      </c>
      <c r="I135" s="10">
        <f>IF($A135="","",TEXT($A135,"yyyy/mm"))</f>
        <v/>
      </c>
      <c r="J135" s="11">
        <f>IF($A135="","",$B$2+SUMIFS($E$5:$E135,$D$5:$D135,"現金")-SUMIFS($F$5:$F135,$D$5:$D135,"現金"))</f>
        <v/>
      </c>
      <c r="K135" s="10">
        <f>IF(AND($A135="",$C135="",$E135="",$F135=""),"",IF($A135="","日付が未入力",IF($C135="","科目が未入力",IF($H135="未登録","科目が一覧にない",IF(AND($E135&lt;&gt;"",$F135&lt;&gt;""),"入金と出金が両方",IF(AND($E135="",$F135=""),"金額が未入力",IF(AND($H135="収入",$F135&lt;&gt;""),"入金と出金が逆かも",IF(AND($H135="経費",$E135&lt;&gt;""),"入金と出金が逆かも",IF(AND($F135&lt;&gt;"",$F135&gt;=$B$3),"高額（要確認）",IF($J135&lt;0,"現金がマイナス","OK"))))))))))</f>
        <v/>
      </c>
    </row>
    <row r="136" hidden="1" ht="22" customHeight="1">
      <c r="A136" s="46" t="n"/>
      <c r="B136" s="47" t="n"/>
      <c r="C136" s="48" t="n"/>
      <c r="D136" s="48" t="n"/>
      <c r="E136" s="45" t="n"/>
      <c r="F136" s="45" t="n"/>
      <c r="G136" s="47" t="n"/>
      <c r="H136" s="12">
        <f>IF($C136="","",IF(COUNTIF('集計を見る'!$A$47:$A$49,$C136)&gt;0,"収入",IF(COUNTIF('集計を見る'!$A$50:$A$54,$C136)&gt;0,"その他",IF(COUNTIF('集計を見る'!$A$23:$A$42,$C136)&gt;0,"経費","未登録"))))</f>
        <v/>
      </c>
      <c r="I136" s="12">
        <f>IF($A136="","",TEXT($A136,"yyyy/mm"))</f>
        <v/>
      </c>
      <c r="J136" s="13">
        <f>IF($A136="","",$B$2+SUMIFS($E$5:$E136,$D$5:$D136,"現金")-SUMIFS($F$5:$F136,$D$5:$D136,"現金"))</f>
        <v/>
      </c>
      <c r="K136" s="12">
        <f>IF(AND($A136="",$C136="",$E136="",$F136=""),"",IF($A136="","日付が未入力",IF($C136="","科目が未入力",IF($H136="未登録","科目が一覧にない",IF(AND($E136&lt;&gt;"",$F136&lt;&gt;""),"入金と出金が両方",IF(AND($E136="",$F136=""),"金額が未入力",IF(AND($H136="収入",$F136&lt;&gt;""),"入金と出金が逆かも",IF(AND($H136="経費",$E136&lt;&gt;""),"入金と出金が逆かも",IF(AND($F136&lt;&gt;"",$F136&gt;=$B$3),"高額（要確認）",IF($J136&lt;0,"現金がマイナス","OK"))))))))))</f>
        <v/>
      </c>
    </row>
    <row r="137" hidden="1" ht="22" customHeight="1">
      <c r="A137" s="46" t="n"/>
      <c r="B137" s="47" t="n"/>
      <c r="C137" s="48" t="n"/>
      <c r="D137" s="48" t="n"/>
      <c r="E137" s="45" t="n"/>
      <c r="F137" s="45" t="n"/>
      <c r="G137" s="47" t="n"/>
      <c r="H137" s="10">
        <f>IF($C137="","",IF(COUNTIF('集計を見る'!$A$47:$A$49,$C137)&gt;0,"収入",IF(COUNTIF('集計を見る'!$A$50:$A$54,$C137)&gt;0,"その他",IF(COUNTIF('集計を見る'!$A$23:$A$42,$C137)&gt;0,"経費","未登録"))))</f>
        <v/>
      </c>
      <c r="I137" s="10">
        <f>IF($A137="","",TEXT($A137,"yyyy/mm"))</f>
        <v/>
      </c>
      <c r="J137" s="11">
        <f>IF($A137="","",$B$2+SUMIFS($E$5:$E137,$D$5:$D137,"現金")-SUMIFS($F$5:$F137,$D$5:$D137,"現金"))</f>
        <v/>
      </c>
      <c r="K137" s="10">
        <f>IF(AND($A137="",$C137="",$E137="",$F137=""),"",IF($A137="","日付が未入力",IF($C137="","科目が未入力",IF($H137="未登録","科目が一覧にない",IF(AND($E137&lt;&gt;"",$F137&lt;&gt;""),"入金と出金が両方",IF(AND($E137="",$F137=""),"金額が未入力",IF(AND($H137="収入",$F137&lt;&gt;""),"入金と出金が逆かも",IF(AND($H137="経費",$E137&lt;&gt;""),"入金と出金が逆かも",IF(AND($F137&lt;&gt;"",$F137&gt;=$B$3),"高額（要確認）",IF($J137&lt;0,"現金がマイナス","OK"))))))))))</f>
        <v/>
      </c>
    </row>
    <row r="138" hidden="1" ht="22" customHeight="1">
      <c r="A138" s="46" t="n"/>
      <c r="B138" s="47" t="n"/>
      <c r="C138" s="48" t="n"/>
      <c r="D138" s="48" t="n"/>
      <c r="E138" s="45" t="n"/>
      <c r="F138" s="45" t="n"/>
      <c r="G138" s="47" t="n"/>
      <c r="H138" s="12">
        <f>IF($C138="","",IF(COUNTIF('集計を見る'!$A$47:$A$49,$C138)&gt;0,"収入",IF(COUNTIF('集計を見る'!$A$50:$A$54,$C138)&gt;0,"その他",IF(COUNTIF('集計を見る'!$A$23:$A$42,$C138)&gt;0,"経費","未登録"))))</f>
        <v/>
      </c>
      <c r="I138" s="12">
        <f>IF($A138="","",TEXT($A138,"yyyy/mm"))</f>
        <v/>
      </c>
      <c r="J138" s="13">
        <f>IF($A138="","",$B$2+SUMIFS($E$5:$E138,$D$5:$D138,"現金")-SUMIFS($F$5:$F138,$D$5:$D138,"現金"))</f>
        <v/>
      </c>
      <c r="K138" s="12">
        <f>IF(AND($A138="",$C138="",$E138="",$F138=""),"",IF($A138="","日付が未入力",IF($C138="","科目が未入力",IF($H138="未登録","科目が一覧にない",IF(AND($E138&lt;&gt;"",$F138&lt;&gt;""),"入金と出金が両方",IF(AND($E138="",$F138=""),"金額が未入力",IF(AND($H138="収入",$F138&lt;&gt;""),"入金と出金が逆かも",IF(AND($H138="経費",$E138&lt;&gt;""),"入金と出金が逆かも",IF(AND($F138&lt;&gt;"",$F138&gt;=$B$3),"高額（要確認）",IF($J138&lt;0,"現金がマイナス","OK"))))))))))</f>
        <v/>
      </c>
    </row>
    <row r="139" hidden="1" ht="22" customHeight="1">
      <c r="A139" s="46" t="n"/>
      <c r="B139" s="47" t="n"/>
      <c r="C139" s="48" t="n"/>
      <c r="D139" s="48" t="n"/>
      <c r="E139" s="45" t="n"/>
      <c r="F139" s="45" t="n"/>
      <c r="G139" s="47" t="n"/>
      <c r="H139" s="10">
        <f>IF($C139="","",IF(COUNTIF('集計を見る'!$A$47:$A$49,$C139)&gt;0,"収入",IF(COUNTIF('集計を見る'!$A$50:$A$54,$C139)&gt;0,"その他",IF(COUNTIF('集計を見る'!$A$23:$A$42,$C139)&gt;0,"経費","未登録"))))</f>
        <v/>
      </c>
      <c r="I139" s="10">
        <f>IF($A139="","",TEXT($A139,"yyyy/mm"))</f>
        <v/>
      </c>
      <c r="J139" s="11">
        <f>IF($A139="","",$B$2+SUMIFS($E$5:$E139,$D$5:$D139,"現金")-SUMIFS($F$5:$F139,$D$5:$D139,"現金"))</f>
        <v/>
      </c>
      <c r="K139" s="10">
        <f>IF(AND($A139="",$C139="",$E139="",$F139=""),"",IF($A139="","日付が未入力",IF($C139="","科目が未入力",IF($H139="未登録","科目が一覧にない",IF(AND($E139&lt;&gt;"",$F139&lt;&gt;""),"入金と出金が両方",IF(AND($E139="",$F139=""),"金額が未入力",IF(AND($H139="収入",$F139&lt;&gt;""),"入金と出金が逆かも",IF(AND($H139="経費",$E139&lt;&gt;""),"入金と出金が逆かも",IF(AND($F139&lt;&gt;"",$F139&gt;=$B$3),"高額（要確認）",IF($J139&lt;0,"現金がマイナス","OK"))))))))))</f>
        <v/>
      </c>
    </row>
    <row r="140" hidden="1" ht="22" customHeight="1">
      <c r="A140" s="46" t="n"/>
      <c r="B140" s="47" t="n"/>
      <c r="C140" s="48" t="n"/>
      <c r="D140" s="48" t="n"/>
      <c r="E140" s="45" t="n"/>
      <c r="F140" s="45" t="n"/>
      <c r="G140" s="47" t="n"/>
      <c r="H140" s="12">
        <f>IF($C140="","",IF(COUNTIF('集計を見る'!$A$47:$A$49,$C140)&gt;0,"収入",IF(COUNTIF('集計を見る'!$A$50:$A$54,$C140)&gt;0,"その他",IF(COUNTIF('集計を見る'!$A$23:$A$42,$C140)&gt;0,"経費","未登録"))))</f>
        <v/>
      </c>
      <c r="I140" s="12">
        <f>IF($A140="","",TEXT($A140,"yyyy/mm"))</f>
        <v/>
      </c>
      <c r="J140" s="13">
        <f>IF($A140="","",$B$2+SUMIFS($E$5:$E140,$D$5:$D140,"現金")-SUMIFS($F$5:$F140,$D$5:$D140,"現金"))</f>
        <v/>
      </c>
      <c r="K140" s="12">
        <f>IF(AND($A140="",$C140="",$E140="",$F140=""),"",IF($A140="","日付が未入力",IF($C140="","科目が未入力",IF($H140="未登録","科目が一覧にない",IF(AND($E140&lt;&gt;"",$F140&lt;&gt;""),"入金と出金が両方",IF(AND($E140="",$F140=""),"金額が未入力",IF(AND($H140="収入",$F140&lt;&gt;""),"入金と出金が逆かも",IF(AND($H140="経費",$E140&lt;&gt;""),"入金と出金が逆かも",IF(AND($F140&lt;&gt;"",$F140&gt;=$B$3),"高額（要確認）",IF($J140&lt;0,"現金がマイナス","OK"))))))))))</f>
        <v/>
      </c>
    </row>
    <row r="141" hidden="1" ht="22" customHeight="1">
      <c r="A141" s="46" t="n"/>
      <c r="B141" s="47" t="n"/>
      <c r="C141" s="48" t="n"/>
      <c r="D141" s="48" t="n"/>
      <c r="E141" s="45" t="n"/>
      <c r="F141" s="45" t="n"/>
      <c r="G141" s="47" t="n"/>
      <c r="H141" s="10">
        <f>IF($C141="","",IF(COUNTIF('集計を見る'!$A$47:$A$49,$C141)&gt;0,"収入",IF(COUNTIF('集計を見る'!$A$50:$A$54,$C141)&gt;0,"その他",IF(COUNTIF('集計を見る'!$A$23:$A$42,$C141)&gt;0,"経費","未登録"))))</f>
        <v/>
      </c>
      <c r="I141" s="10">
        <f>IF($A141="","",TEXT($A141,"yyyy/mm"))</f>
        <v/>
      </c>
      <c r="J141" s="11">
        <f>IF($A141="","",$B$2+SUMIFS($E$5:$E141,$D$5:$D141,"現金")-SUMIFS($F$5:$F141,$D$5:$D141,"現金"))</f>
        <v/>
      </c>
      <c r="K141" s="10">
        <f>IF(AND($A141="",$C141="",$E141="",$F141=""),"",IF($A141="","日付が未入力",IF($C141="","科目が未入力",IF($H141="未登録","科目が一覧にない",IF(AND($E141&lt;&gt;"",$F141&lt;&gt;""),"入金と出金が両方",IF(AND($E141="",$F141=""),"金額が未入力",IF(AND($H141="収入",$F141&lt;&gt;""),"入金と出金が逆かも",IF(AND($H141="経費",$E141&lt;&gt;""),"入金と出金が逆かも",IF(AND($F141&lt;&gt;"",$F141&gt;=$B$3),"高額（要確認）",IF($J141&lt;0,"現金がマイナス","OK"))))))))))</f>
        <v/>
      </c>
    </row>
    <row r="142" hidden="1" ht="22" customHeight="1">
      <c r="A142" s="46" t="n"/>
      <c r="B142" s="47" t="n"/>
      <c r="C142" s="48" t="n"/>
      <c r="D142" s="48" t="n"/>
      <c r="E142" s="45" t="n"/>
      <c r="F142" s="45" t="n"/>
      <c r="G142" s="47" t="n"/>
      <c r="H142" s="12">
        <f>IF($C142="","",IF(COUNTIF('集計を見る'!$A$47:$A$49,$C142)&gt;0,"収入",IF(COUNTIF('集計を見る'!$A$50:$A$54,$C142)&gt;0,"その他",IF(COUNTIF('集計を見る'!$A$23:$A$42,$C142)&gt;0,"経費","未登録"))))</f>
        <v/>
      </c>
      <c r="I142" s="12">
        <f>IF($A142="","",TEXT($A142,"yyyy/mm"))</f>
        <v/>
      </c>
      <c r="J142" s="13">
        <f>IF($A142="","",$B$2+SUMIFS($E$5:$E142,$D$5:$D142,"現金")-SUMIFS($F$5:$F142,$D$5:$D142,"現金"))</f>
        <v/>
      </c>
      <c r="K142" s="12">
        <f>IF(AND($A142="",$C142="",$E142="",$F142=""),"",IF($A142="","日付が未入力",IF($C142="","科目が未入力",IF($H142="未登録","科目が一覧にない",IF(AND($E142&lt;&gt;"",$F142&lt;&gt;""),"入金と出金が両方",IF(AND($E142="",$F142=""),"金額が未入力",IF(AND($H142="収入",$F142&lt;&gt;""),"入金と出金が逆かも",IF(AND($H142="経費",$E142&lt;&gt;""),"入金と出金が逆かも",IF(AND($F142&lt;&gt;"",$F142&gt;=$B$3),"高額（要確認）",IF($J142&lt;0,"現金がマイナス","OK"))))))))))</f>
        <v/>
      </c>
    </row>
    <row r="143" hidden="1" ht="22" customHeight="1">
      <c r="A143" s="46" t="n"/>
      <c r="B143" s="47" t="n"/>
      <c r="C143" s="48" t="n"/>
      <c r="D143" s="48" t="n"/>
      <c r="E143" s="45" t="n"/>
      <c r="F143" s="45" t="n"/>
      <c r="G143" s="47" t="n"/>
      <c r="H143" s="10">
        <f>IF($C143="","",IF(COUNTIF('集計を見る'!$A$47:$A$49,$C143)&gt;0,"収入",IF(COUNTIF('集計を見る'!$A$50:$A$54,$C143)&gt;0,"その他",IF(COUNTIF('集計を見る'!$A$23:$A$42,$C143)&gt;0,"経費","未登録"))))</f>
        <v/>
      </c>
      <c r="I143" s="10">
        <f>IF($A143="","",TEXT($A143,"yyyy/mm"))</f>
        <v/>
      </c>
      <c r="J143" s="11">
        <f>IF($A143="","",$B$2+SUMIFS($E$5:$E143,$D$5:$D143,"現金")-SUMIFS($F$5:$F143,$D$5:$D143,"現金"))</f>
        <v/>
      </c>
      <c r="K143" s="10">
        <f>IF(AND($A143="",$C143="",$E143="",$F143=""),"",IF($A143="","日付が未入力",IF($C143="","科目が未入力",IF($H143="未登録","科目が一覧にない",IF(AND($E143&lt;&gt;"",$F143&lt;&gt;""),"入金と出金が両方",IF(AND($E143="",$F143=""),"金額が未入力",IF(AND($H143="収入",$F143&lt;&gt;""),"入金と出金が逆かも",IF(AND($H143="経費",$E143&lt;&gt;""),"入金と出金が逆かも",IF(AND($F143&lt;&gt;"",$F143&gt;=$B$3),"高額（要確認）",IF($J143&lt;0,"現金がマイナス","OK"))))))))))</f>
        <v/>
      </c>
    </row>
    <row r="144" hidden="1" ht="22" customHeight="1">
      <c r="A144" s="46" t="n"/>
      <c r="B144" s="47" t="n"/>
      <c r="C144" s="48" t="n"/>
      <c r="D144" s="48" t="n"/>
      <c r="E144" s="45" t="n"/>
      <c r="F144" s="45" t="n"/>
      <c r="G144" s="47" t="n"/>
      <c r="H144" s="12">
        <f>IF($C144="","",IF(COUNTIF('集計を見る'!$A$47:$A$49,$C144)&gt;0,"収入",IF(COUNTIF('集計を見る'!$A$50:$A$54,$C144)&gt;0,"その他",IF(COUNTIF('集計を見る'!$A$23:$A$42,$C144)&gt;0,"経費","未登録"))))</f>
        <v/>
      </c>
      <c r="I144" s="12">
        <f>IF($A144="","",TEXT($A144,"yyyy/mm"))</f>
        <v/>
      </c>
      <c r="J144" s="13">
        <f>IF($A144="","",$B$2+SUMIFS($E$5:$E144,$D$5:$D144,"現金")-SUMIFS($F$5:$F144,$D$5:$D144,"現金"))</f>
        <v/>
      </c>
      <c r="K144" s="12">
        <f>IF(AND($A144="",$C144="",$E144="",$F144=""),"",IF($A144="","日付が未入力",IF($C144="","科目が未入力",IF($H144="未登録","科目が一覧にない",IF(AND($E144&lt;&gt;"",$F144&lt;&gt;""),"入金と出金が両方",IF(AND($E144="",$F144=""),"金額が未入力",IF(AND($H144="収入",$F144&lt;&gt;""),"入金と出金が逆かも",IF(AND($H144="経費",$E144&lt;&gt;""),"入金と出金が逆かも",IF(AND($F144&lt;&gt;"",$F144&gt;=$B$3),"高額（要確認）",IF($J144&lt;0,"現金がマイナス","OK"))))))))))</f>
        <v/>
      </c>
    </row>
    <row r="145" hidden="1" ht="22" customHeight="1">
      <c r="A145" s="46" t="n"/>
      <c r="B145" s="47" t="n"/>
      <c r="C145" s="48" t="n"/>
      <c r="D145" s="48" t="n"/>
      <c r="E145" s="45" t="n"/>
      <c r="F145" s="45" t="n"/>
      <c r="G145" s="47" t="n"/>
      <c r="H145" s="10">
        <f>IF($C145="","",IF(COUNTIF('集計を見る'!$A$47:$A$49,$C145)&gt;0,"収入",IF(COUNTIF('集計を見る'!$A$50:$A$54,$C145)&gt;0,"その他",IF(COUNTIF('集計を見る'!$A$23:$A$42,$C145)&gt;0,"経費","未登録"))))</f>
        <v/>
      </c>
      <c r="I145" s="10">
        <f>IF($A145="","",TEXT($A145,"yyyy/mm"))</f>
        <v/>
      </c>
      <c r="J145" s="11">
        <f>IF($A145="","",$B$2+SUMIFS($E$5:$E145,$D$5:$D145,"現金")-SUMIFS($F$5:$F145,$D$5:$D145,"現金"))</f>
        <v/>
      </c>
      <c r="K145" s="10">
        <f>IF(AND($A145="",$C145="",$E145="",$F145=""),"",IF($A145="","日付が未入力",IF($C145="","科目が未入力",IF($H145="未登録","科目が一覧にない",IF(AND($E145&lt;&gt;"",$F145&lt;&gt;""),"入金と出金が両方",IF(AND($E145="",$F145=""),"金額が未入力",IF(AND($H145="収入",$F145&lt;&gt;""),"入金と出金が逆かも",IF(AND($H145="経費",$E145&lt;&gt;""),"入金と出金が逆かも",IF(AND($F145&lt;&gt;"",$F145&gt;=$B$3),"高額（要確認）",IF($J145&lt;0,"現金がマイナス","OK"))))))))))</f>
        <v/>
      </c>
    </row>
    <row r="146" hidden="1" ht="22" customHeight="1">
      <c r="A146" s="46" t="n"/>
      <c r="B146" s="47" t="n"/>
      <c r="C146" s="48" t="n"/>
      <c r="D146" s="48" t="n"/>
      <c r="E146" s="45" t="n"/>
      <c r="F146" s="45" t="n"/>
      <c r="G146" s="47" t="n"/>
      <c r="H146" s="12">
        <f>IF($C146="","",IF(COUNTIF('集計を見る'!$A$47:$A$49,$C146)&gt;0,"収入",IF(COUNTIF('集計を見る'!$A$50:$A$54,$C146)&gt;0,"その他",IF(COUNTIF('集計を見る'!$A$23:$A$42,$C146)&gt;0,"経費","未登録"))))</f>
        <v/>
      </c>
      <c r="I146" s="12">
        <f>IF($A146="","",TEXT($A146,"yyyy/mm"))</f>
        <v/>
      </c>
      <c r="J146" s="13">
        <f>IF($A146="","",$B$2+SUMIFS($E$5:$E146,$D$5:$D146,"現金")-SUMIFS($F$5:$F146,$D$5:$D146,"現金"))</f>
        <v/>
      </c>
      <c r="K146" s="12">
        <f>IF(AND($A146="",$C146="",$E146="",$F146=""),"",IF($A146="","日付が未入力",IF($C146="","科目が未入力",IF($H146="未登録","科目が一覧にない",IF(AND($E146&lt;&gt;"",$F146&lt;&gt;""),"入金と出金が両方",IF(AND($E146="",$F146=""),"金額が未入力",IF(AND($H146="収入",$F146&lt;&gt;""),"入金と出金が逆かも",IF(AND($H146="経費",$E146&lt;&gt;""),"入金と出金が逆かも",IF(AND($F146&lt;&gt;"",$F146&gt;=$B$3),"高額（要確認）",IF($J146&lt;0,"現金がマイナス","OK"))))))))))</f>
        <v/>
      </c>
    </row>
    <row r="147" hidden="1" ht="22" customHeight="1">
      <c r="A147" s="46" t="n"/>
      <c r="B147" s="47" t="n"/>
      <c r="C147" s="48" t="n"/>
      <c r="D147" s="48" t="n"/>
      <c r="E147" s="45" t="n"/>
      <c r="F147" s="45" t="n"/>
      <c r="G147" s="47" t="n"/>
      <c r="H147" s="10">
        <f>IF($C147="","",IF(COUNTIF('集計を見る'!$A$47:$A$49,$C147)&gt;0,"収入",IF(COUNTIF('集計を見る'!$A$50:$A$54,$C147)&gt;0,"その他",IF(COUNTIF('集計を見る'!$A$23:$A$42,$C147)&gt;0,"経費","未登録"))))</f>
        <v/>
      </c>
      <c r="I147" s="10">
        <f>IF($A147="","",TEXT($A147,"yyyy/mm"))</f>
        <v/>
      </c>
      <c r="J147" s="11">
        <f>IF($A147="","",$B$2+SUMIFS($E$5:$E147,$D$5:$D147,"現金")-SUMIFS($F$5:$F147,$D$5:$D147,"現金"))</f>
        <v/>
      </c>
      <c r="K147" s="10">
        <f>IF(AND($A147="",$C147="",$E147="",$F147=""),"",IF($A147="","日付が未入力",IF($C147="","科目が未入力",IF($H147="未登録","科目が一覧にない",IF(AND($E147&lt;&gt;"",$F147&lt;&gt;""),"入金と出金が両方",IF(AND($E147="",$F147=""),"金額が未入力",IF(AND($H147="収入",$F147&lt;&gt;""),"入金と出金が逆かも",IF(AND($H147="経費",$E147&lt;&gt;""),"入金と出金が逆かも",IF(AND($F147&lt;&gt;"",$F147&gt;=$B$3),"高額（要確認）",IF($J147&lt;0,"現金がマイナス","OK"))))))))))</f>
        <v/>
      </c>
    </row>
    <row r="148" hidden="1" ht="22" customHeight="1">
      <c r="A148" s="46" t="n"/>
      <c r="B148" s="47" t="n"/>
      <c r="C148" s="48" t="n"/>
      <c r="D148" s="48" t="n"/>
      <c r="E148" s="45" t="n"/>
      <c r="F148" s="45" t="n"/>
      <c r="G148" s="47" t="n"/>
      <c r="H148" s="12">
        <f>IF($C148="","",IF(COUNTIF('集計を見る'!$A$47:$A$49,$C148)&gt;0,"収入",IF(COUNTIF('集計を見る'!$A$50:$A$54,$C148)&gt;0,"その他",IF(COUNTIF('集計を見る'!$A$23:$A$42,$C148)&gt;0,"経費","未登録"))))</f>
        <v/>
      </c>
      <c r="I148" s="12">
        <f>IF($A148="","",TEXT($A148,"yyyy/mm"))</f>
        <v/>
      </c>
      <c r="J148" s="13">
        <f>IF($A148="","",$B$2+SUMIFS($E$5:$E148,$D$5:$D148,"現金")-SUMIFS($F$5:$F148,$D$5:$D148,"現金"))</f>
        <v/>
      </c>
      <c r="K148" s="12">
        <f>IF(AND($A148="",$C148="",$E148="",$F148=""),"",IF($A148="","日付が未入力",IF($C148="","科目が未入力",IF($H148="未登録","科目が一覧にない",IF(AND($E148&lt;&gt;"",$F148&lt;&gt;""),"入金と出金が両方",IF(AND($E148="",$F148=""),"金額が未入力",IF(AND($H148="収入",$F148&lt;&gt;""),"入金と出金が逆かも",IF(AND($H148="経費",$E148&lt;&gt;""),"入金と出金が逆かも",IF(AND($F148&lt;&gt;"",$F148&gt;=$B$3),"高額（要確認）",IF($J148&lt;0,"現金がマイナス","OK"))))))))))</f>
        <v/>
      </c>
    </row>
    <row r="149" hidden="1" ht="22" customHeight="1">
      <c r="A149" s="46" t="n"/>
      <c r="B149" s="47" t="n"/>
      <c r="C149" s="48" t="n"/>
      <c r="D149" s="48" t="n"/>
      <c r="E149" s="45" t="n"/>
      <c r="F149" s="45" t="n"/>
      <c r="G149" s="47" t="n"/>
      <c r="H149" s="10">
        <f>IF($C149="","",IF(COUNTIF('集計を見る'!$A$47:$A$49,$C149)&gt;0,"収入",IF(COUNTIF('集計を見る'!$A$50:$A$54,$C149)&gt;0,"その他",IF(COUNTIF('集計を見る'!$A$23:$A$42,$C149)&gt;0,"経費","未登録"))))</f>
        <v/>
      </c>
      <c r="I149" s="10">
        <f>IF($A149="","",TEXT($A149,"yyyy/mm"))</f>
        <v/>
      </c>
      <c r="J149" s="11">
        <f>IF($A149="","",$B$2+SUMIFS($E$5:$E149,$D$5:$D149,"現金")-SUMIFS($F$5:$F149,$D$5:$D149,"現金"))</f>
        <v/>
      </c>
      <c r="K149" s="10">
        <f>IF(AND($A149="",$C149="",$E149="",$F149=""),"",IF($A149="","日付が未入力",IF($C149="","科目が未入力",IF($H149="未登録","科目が一覧にない",IF(AND($E149&lt;&gt;"",$F149&lt;&gt;""),"入金と出金が両方",IF(AND($E149="",$F149=""),"金額が未入力",IF(AND($H149="収入",$F149&lt;&gt;""),"入金と出金が逆かも",IF(AND($H149="経費",$E149&lt;&gt;""),"入金と出金が逆かも",IF(AND($F149&lt;&gt;"",$F149&gt;=$B$3),"高額（要確認）",IF($J149&lt;0,"現金がマイナス","OK"))))))))))</f>
        <v/>
      </c>
    </row>
    <row r="150" hidden="1" ht="22" customHeight="1">
      <c r="A150" s="46" t="n"/>
      <c r="B150" s="47" t="n"/>
      <c r="C150" s="48" t="n"/>
      <c r="D150" s="48" t="n"/>
      <c r="E150" s="45" t="n"/>
      <c r="F150" s="45" t="n"/>
      <c r="G150" s="47" t="n"/>
      <c r="H150" s="12">
        <f>IF($C150="","",IF(COUNTIF('集計を見る'!$A$47:$A$49,$C150)&gt;0,"収入",IF(COUNTIF('集計を見る'!$A$50:$A$54,$C150)&gt;0,"その他",IF(COUNTIF('集計を見る'!$A$23:$A$42,$C150)&gt;0,"経費","未登録"))))</f>
        <v/>
      </c>
      <c r="I150" s="12">
        <f>IF($A150="","",TEXT($A150,"yyyy/mm"))</f>
        <v/>
      </c>
      <c r="J150" s="13">
        <f>IF($A150="","",$B$2+SUMIFS($E$5:$E150,$D$5:$D150,"現金")-SUMIFS($F$5:$F150,$D$5:$D150,"現金"))</f>
        <v/>
      </c>
      <c r="K150" s="12">
        <f>IF(AND($A150="",$C150="",$E150="",$F150=""),"",IF($A150="","日付が未入力",IF($C150="","科目が未入力",IF($H150="未登録","科目が一覧にない",IF(AND($E150&lt;&gt;"",$F150&lt;&gt;""),"入金と出金が両方",IF(AND($E150="",$F150=""),"金額が未入力",IF(AND($H150="収入",$F150&lt;&gt;""),"入金と出金が逆かも",IF(AND($H150="経費",$E150&lt;&gt;""),"入金と出金が逆かも",IF(AND($F150&lt;&gt;"",$F150&gt;=$B$3),"高額（要確認）",IF($J150&lt;0,"現金がマイナス","OK"))))))))))</f>
        <v/>
      </c>
    </row>
    <row r="151" hidden="1" ht="22" customHeight="1">
      <c r="A151" s="46" t="n"/>
      <c r="B151" s="47" t="n"/>
      <c r="C151" s="48" t="n"/>
      <c r="D151" s="48" t="n"/>
      <c r="E151" s="45" t="n"/>
      <c r="F151" s="45" t="n"/>
      <c r="G151" s="47" t="n"/>
      <c r="H151" s="10">
        <f>IF($C151="","",IF(COUNTIF('集計を見る'!$A$47:$A$49,$C151)&gt;0,"収入",IF(COUNTIF('集計を見る'!$A$50:$A$54,$C151)&gt;0,"その他",IF(COUNTIF('集計を見る'!$A$23:$A$42,$C151)&gt;0,"経費","未登録"))))</f>
        <v/>
      </c>
      <c r="I151" s="10">
        <f>IF($A151="","",TEXT($A151,"yyyy/mm"))</f>
        <v/>
      </c>
      <c r="J151" s="11">
        <f>IF($A151="","",$B$2+SUMIFS($E$5:$E151,$D$5:$D151,"現金")-SUMIFS($F$5:$F151,$D$5:$D151,"現金"))</f>
        <v/>
      </c>
      <c r="K151" s="10">
        <f>IF(AND($A151="",$C151="",$E151="",$F151=""),"",IF($A151="","日付が未入力",IF($C151="","科目が未入力",IF($H151="未登録","科目が一覧にない",IF(AND($E151&lt;&gt;"",$F151&lt;&gt;""),"入金と出金が両方",IF(AND($E151="",$F151=""),"金額が未入力",IF(AND($H151="収入",$F151&lt;&gt;""),"入金と出金が逆かも",IF(AND($H151="経費",$E151&lt;&gt;""),"入金と出金が逆かも",IF(AND($F151&lt;&gt;"",$F151&gt;=$B$3),"高額（要確認）",IF($J151&lt;0,"現金がマイナス","OK"))))))))))</f>
        <v/>
      </c>
    </row>
    <row r="152" hidden="1" ht="22" customHeight="1">
      <c r="A152" s="46" t="n"/>
      <c r="B152" s="47" t="n"/>
      <c r="C152" s="48" t="n"/>
      <c r="D152" s="48" t="n"/>
      <c r="E152" s="45" t="n"/>
      <c r="F152" s="45" t="n"/>
      <c r="G152" s="47" t="n"/>
      <c r="H152" s="12">
        <f>IF($C152="","",IF(COUNTIF('集計を見る'!$A$47:$A$49,$C152)&gt;0,"収入",IF(COUNTIF('集計を見る'!$A$50:$A$54,$C152)&gt;0,"その他",IF(COUNTIF('集計を見る'!$A$23:$A$42,$C152)&gt;0,"経費","未登録"))))</f>
        <v/>
      </c>
      <c r="I152" s="12">
        <f>IF($A152="","",TEXT($A152,"yyyy/mm"))</f>
        <v/>
      </c>
      <c r="J152" s="13">
        <f>IF($A152="","",$B$2+SUMIFS($E$5:$E152,$D$5:$D152,"現金")-SUMIFS($F$5:$F152,$D$5:$D152,"現金"))</f>
        <v/>
      </c>
      <c r="K152" s="12">
        <f>IF(AND($A152="",$C152="",$E152="",$F152=""),"",IF($A152="","日付が未入力",IF($C152="","科目が未入力",IF($H152="未登録","科目が一覧にない",IF(AND($E152&lt;&gt;"",$F152&lt;&gt;""),"入金と出金が両方",IF(AND($E152="",$F152=""),"金額が未入力",IF(AND($H152="収入",$F152&lt;&gt;""),"入金と出金が逆かも",IF(AND($H152="経費",$E152&lt;&gt;""),"入金と出金が逆かも",IF(AND($F152&lt;&gt;"",$F152&gt;=$B$3),"高額（要確認）",IF($J152&lt;0,"現金がマイナス","OK"))))))))))</f>
        <v/>
      </c>
    </row>
    <row r="153" hidden="1" ht="22" customHeight="1">
      <c r="A153" s="46" t="n"/>
      <c r="B153" s="47" t="n"/>
      <c r="C153" s="48" t="n"/>
      <c r="D153" s="48" t="n"/>
      <c r="E153" s="45" t="n"/>
      <c r="F153" s="45" t="n"/>
      <c r="G153" s="47" t="n"/>
      <c r="H153" s="10">
        <f>IF($C153="","",IF(COUNTIF('集計を見る'!$A$47:$A$49,$C153)&gt;0,"収入",IF(COUNTIF('集計を見る'!$A$50:$A$54,$C153)&gt;0,"その他",IF(COUNTIF('集計を見る'!$A$23:$A$42,$C153)&gt;0,"経費","未登録"))))</f>
        <v/>
      </c>
      <c r="I153" s="10">
        <f>IF($A153="","",TEXT($A153,"yyyy/mm"))</f>
        <v/>
      </c>
      <c r="J153" s="11">
        <f>IF($A153="","",$B$2+SUMIFS($E$5:$E153,$D$5:$D153,"現金")-SUMIFS($F$5:$F153,$D$5:$D153,"現金"))</f>
        <v/>
      </c>
      <c r="K153" s="10">
        <f>IF(AND($A153="",$C153="",$E153="",$F153=""),"",IF($A153="","日付が未入力",IF($C153="","科目が未入力",IF($H153="未登録","科目が一覧にない",IF(AND($E153&lt;&gt;"",$F153&lt;&gt;""),"入金と出金が両方",IF(AND($E153="",$F153=""),"金額が未入力",IF(AND($H153="収入",$F153&lt;&gt;""),"入金と出金が逆かも",IF(AND($H153="経費",$E153&lt;&gt;""),"入金と出金が逆かも",IF(AND($F153&lt;&gt;"",$F153&gt;=$B$3),"高額（要確認）",IF($J153&lt;0,"現金がマイナス","OK"))))))))))</f>
        <v/>
      </c>
    </row>
    <row r="154" hidden="1" ht="22" customHeight="1">
      <c r="A154" s="46" t="n"/>
      <c r="B154" s="47" t="n"/>
      <c r="C154" s="48" t="n"/>
      <c r="D154" s="48" t="n"/>
      <c r="E154" s="45" t="n"/>
      <c r="F154" s="45" t="n"/>
      <c r="G154" s="47" t="n"/>
      <c r="H154" s="12">
        <f>IF($C154="","",IF(COUNTIF('集計を見る'!$A$47:$A$49,$C154)&gt;0,"収入",IF(COUNTIF('集計を見る'!$A$50:$A$54,$C154)&gt;0,"その他",IF(COUNTIF('集計を見る'!$A$23:$A$42,$C154)&gt;0,"経費","未登録"))))</f>
        <v/>
      </c>
      <c r="I154" s="12">
        <f>IF($A154="","",TEXT($A154,"yyyy/mm"))</f>
        <v/>
      </c>
      <c r="J154" s="13">
        <f>IF($A154="","",$B$2+SUMIFS($E$5:$E154,$D$5:$D154,"現金")-SUMIFS($F$5:$F154,$D$5:$D154,"現金"))</f>
        <v/>
      </c>
      <c r="K154" s="12">
        <f>IF(AND($A154="",$C154="",$E154="",$F154=""),"",IF($A154="","日付が未入力",IF($C154="","科目が未入力",IF($H154="未登録","科目が一覧にない",IF(AND($E154&lt;&gt;"",$F154&lt;&gt;""),"入金と出金が両方",IF(AND($E154="",$F154=""),"金額が未入力",IF(AND($H154="収入",$F154&lt;&gt;""),"入金と出金が逆かも",IF(AND($H154="経費",$E154&lt;&gt;""),"入金と出金が逆かも",IF(AND($F154&lt;&gt;"",$F154&gt;=$B$3),"高額（要確認）",IF($J154&lt;0,"現金がマイナス","OK"))))))))))</f>
        <v/>
      </c>
    </row>
    <row r="155" hidden="1" ht="22" customHeight="1">
      <c r="A155" s="46" t="n"/>
      <c r="B155" s="47" t="n"/>
      <c r="C155" s="48" t="n"/>
      <c r="D155" s="48" t="n"/>
      <c r="E155" s="45" t="n"/>
      <c r="F155" s="45" t="n"/>
      <c r="G155" s="47" t="n"/>
      <c r="H155" s="10">
        <f>IF($C155="","",IF(COUNTIF('集計を見る'!$A$47:$A$49,$C155)&gt;0,"収入",IF(COUNTIF('集計を見る'!$A$50:$A$54,$C155)&gt;0,"その他",IF(COUNTIF('集計を見る'!$A$23:$A$42,$C155)&gt;0,"経費","未登録"))))</f>
        <v/>
      </c>
      <c r="I155" s="10">
        <f>IF($A155="","",TEXT($A155,"yyyy/mm"))</f>
        <v/>
      </c>
      <c r="J155" s="11">
        <f>IF($A155="","",$B$2+SUMIFS($E$5:$E155,$D$5:$D155,"現金")-SUMIFS($F$5:$F155,$D$5:$D155,"現金"))</f>
        <v/>
      </c>
      <c r="K155" s="10">
        <f>IF(AND($A155="",$C155="",$E155="",$F155=""),"",IF($A155="","日付が未入力",IF($C155="","科目が未入力",IF($H155="未登録","科目が一覧にない",IF(AND($E155&lt;&gt;"",$F155&lt;&gt;""),"入金と出金が両方",IF(AND($E155="",$F155=""),"金額が未入力",IF(AND($H155="収入",$F155&lt;&gt;""),"入金と出金が逆かも",IF(AND($H155="経費",$E155&lt;&gt;""),"入金と出金が逆かも",IF(AND($F155&lt;&gt;"",$F155&gt;=$B$3),"高額（要確認）",IF($J155&lt;0,"現金がマイナス","OK"))))))))))</f>
        <v/>
      </c>
    </row>
    <row r="156" hidden="1" ht="22" customHeight="1">
      <c r="A156" s="46" t="n"/>
      <c r="B156" s="47" t="n"/>
      <c r="C156" s="48" t="n"/>
      <c r="D156" s="48" t="n"/>
      <c r="E156" s="45" t="n"/>
      <c r="F156" s="45" t="n"/>
      <c r="G156" s="47" t="n"/>
      <c r="H156" s="12">
        <f>IF($C156="","",IF(COUNTIF('集計を見る'!$A$47:$A$49,$C156)&gt;0,"収入",IF(COUNTIF('集計を見る'!$A$50:$A$54,$C156)&gt;0,"その他",IF(COUNTIF('集計を見る'!$A$23:$A$42,$C156)&gt;0,"経費","未登録"))))</f>
        <v/>
      </c>
      <c r="I156" s="12">
        <f>IF($A156="","",TEXT($A156,"yyyy/mm"))</f>
        <v/>
      </c>
      <c r="J156" s="13">
        <f>IF($A156="","",$B$2+SUMIFS($E$5:$E156,$D$5:$D156,"現金")-SUMIFS($F$5:$F156,$D$5:$D156,"現金"))</f>
        <v/>
      </c>
      <c r="K156" s="12">
        <f>IF(AND($A156="",$C156="",$E156="",$F156=""),"",IF($A156="","日付が未入力",IF($C156="","科目が未入力",IF($H156="未登録","科目が一覧にない",IF(AND($E156&lt;&gt;"",$F156&lt;&gt;""),"入金と出金が両方",IF(AND($E156="",$F156=""),"金額が未入力",IF(AND($H156="収入",$F156&lt;&gt;""),"入金と出金が逆かも",IF(AND($H156="経費",$E156&lt;&gt;""),"入金と出金が逆かも",IF(AND($F156&lt;&gt;"",$F156&gt;=$B$3),"高額（要確認）",IF($J156&lt;0,"現金がマイナス","OK"))))))))))</f>
        <v/>
      </c>
    </row>
    <row r="157" hidden="1" ht="22" customHeight="1">
      <c r="A157" s="46" t="n"/>
      <c r="B157" s="47" t="n"/>
      <c r="C157" s="48" t="n"/>
      <c r="D157" s="48" t="n"/>
      <c r="E157" s="45" t="n"/>
      <c r="F157" s="45" t="n"/>
      <c r="G157" s="47" t="n"/>
      <c r="H157" s="10">
        <f>IF($C157="","",IF(COUNTIF('集計を見る'!$A$47:$A$49,$C157)&gt;0,"収入",IF(COUNTIF('集計を見る'!$A$50:$A$54,$C157)&gt;0,"その他",IF(COUNTIF('集計を見る'!$A$23:$A$42,$C157)&gt;0,"経費","未登録"))))</f>
        <v/>
      </c>
      <c r="I157" s="10">
        <f>IF($A157="","",TEXT($A157,"yyyy/mm"))</f>
        <v/>
      </c>
      <c r="J157" s="11">
        <f>IF($A157="","",$B$2+SUMIFS($E$5:$E157,$D$5:$D157,"現金")-SUMIFS($F$5:$F157,$D$5:$D157,"現金"))</f>
        <v/>
      </c>
      <c r="K157" s="10">
        <f>IF(AND($A157="",$C157="",$E157="",$F157=""),"",IF($A157="","日付が未入力",IF($C157="","科目が未入力",IF($H157="未登録","科目が一覧にない",IF(AND($E157&lt;&gt;"",$F157&lt;&gt;""),"入金と出金が両方",IF(AND($E157="",$F157=""),"金額が未入力",IF(AND($H157="収入",$F157&lt;&gt;""),"入金と出金が逆かも",IF(AND($H157="経費",$E157&lt;&gt;""),"入金と出金が逆かも",IF(AND($F157&lt;&gt;"",$F157&gt;=$B$3),"高額（要確認）",IF($J157&lt;0,"現金がマイナス","OK"))))))))))</f>
        <v/>
      </c>
    </row>
    <row r="158" hidden="1" ht="22" customHeight="1">
      <c r="A158" s="46" t="n"/>
      <c r="B158" s="47" t="n"/>
      <c r="C158" s="48" t="n"/>
      <c r="D158" s="48" t="n"/>
      <c r="E158" s="45" t="n"/>
      <c r="F158" s="45" t="n"/>
      <c r="G158" s="47" t="n"/>
      <c r="H158" s="12">
        <f>IF($C158="","",IF(COUNTIF('集計を見る'!$A$47:$A$49,$C158)&gt;0,"収入",IF(COUNTIF('集計を見る'!$A$50:$A$54,$C158)&gt;0,"その他",IF(COUNTIF('集計を見る'!$A$23:$A$42,$C158)&gt;0,"経費","未登録"))))</f>
        <v/>
      </c>
      <c r="I158" s="12">
        <f>IF($A158="","",TEXT($A158,"yyyy/mm"))</f>
        <v/>
      </c>
      <c r="J158" s="13">
        <f>IF($A158="","",$B$2+SUMIFS($E$5:$E158,$D$5:$D158,"現金")-SUMIFS($F$5:$F158,$D$5:$D158,"現金"))</f>
        <v/>
      </c>
      <c r="K158" s="12">
        <f>IF(AND($A158="",$C158="",$E158="",$F158=""),"",IF($A158="","日付が未入力",IF($C158="","科目が未入力",IF($H158="未登録","科目が一覧にない",IF(AND($E158&lt;&gt;"",$F158&lt;&gt;""),"入金と出金が両方",IF(AND($E158="",$F158=""),"金額が未入力",IF(AND($H158="収入",$F158&lt;&gt;""),"入金と出金が逆かも",IF(AND($H158="経費",$E158&lt;&gt;""),"入金と出金が逆かも",IF(AND($F158&lt;&gt;"",$F158&gt;=$B$3),"高額（要確認）",IF($J158&lt;0,"現金がマイナス","OK"))))))))))</f>
        <v/>
      </c>
    </row>
    <row r="159" hidden="1" ht="22" customHeight="1">
      <c r="A159" s="46" t="n"/>
      <c r="B159" s="47" t="n"/>
      <c r="C159" s="48" t="n"/>
      <c r="D159" s="48" t="n"/>
      <c r="E159" s="45" t="n"/>
      <c r="F159" s="45" t="n"/>
      <c r="G159" s="47" t="n"/>
      <c r="H159" s="10">
        <f>IF($C159="","",IF(COUNTIF('集計を見る'!$A$47:$A$49,$C159)&gt;0,"収入",IF(COUNTIF('集計を見る'!$A$50:$A$54,$C159)&gt;0,"その他",IF(COUNTIF('集計を見る'!$A$23:$A$42,$C159)&gt;0,"経費","未登録"))))</f>
        <v/>
      </c>
      <c r="I159" s="10">
        <f>IF($A159="","",TEXT($A159,"yyyy/mm"))</f>
        <v/>
      </c>
      <c r="J159" s="11">
        <f>IF($A159="","",$B$2+SUMIFS($E$5:$E159,$D$5:$D159,"現金")-SUMIFS($F$5:$F159,$D$5:$D159,"現金"))</f>
        <v/>
      </c>
      <c r="K159" s="10">
        <f>IF(AND($A159="",$C159="",$E159="",$F159=""),"",IF($A159="","日付が未入力",IF($C159="","科目が未入力",IF($H159="未登録","科目が一覧にない",IF(AND($E159&lt;&gt;"",$F159&lt;&gt;""),"入金と出金が両方",IF(AND($E159="",$F159=""),"金額が未入力",IF(AND($H159="収入",$F159&lt;&gt;""),"入金と出金が逆かも",IF(AND($H159="経費",$E159&lt;&gt;""),"入金と出金が逆かも",IF(AND($F159&lt;&gt;"",$F159&gt;=$B$3),"高額（要確認）",IF($J159&lt;0,"現金がマイナス","OK"))))))))))</f>
        <v/>
      </c>
    </row>
    <row r="160" hidden="1" ht="22" customHeight="1">
      <c r="A160" s="46" t="n"/>
      <c r="B160" s="47" t="n"/>
      <c r="C160" s="48" t="n"/>
      <c r="D160" s="48" t="n"/>
      <c r="E160" s="45" t="n"/>
      <c r="F160" s="45" t="n"/>
      <c r="G160" s="47" t="n"/>
      <c r="H160" s="12">
        <f>IF($C160="","",IF(COUNTIF('集計を見る'!$A$47:$A$49,$C160)&gt;0,"収入",IF(COUNTIF('集計を見る'!$A$50:$A$54,$C160)&gt;0,"その他",IF(COUNTIF('集計を見る'!$A$23:$A$42,$C160)&gt;0,"経費","未登録"))))</f>
        <v/>
      </c>
      <c r="I160" s="12">
        <f>IF($A160="","",TEXT($A160,"yyyy/mm"))</f>
        <v/>
      </c>
      <c r="J160" s="13">
        <f>IF($A160="","",$B$2+SUMIFS($E$5:$E160,$D$5:$D160,"現金")-SUMIFS($F$5:$F160,$D$5:$D160,"現金"))</f>
        <v/>
      </c>
      <c r="K160" s="12">
        <f>IF(AND($A160="",$C160="",$E160="",$F160=""),"",IF($A160="","日付が未入力",IF($C160="","科目が未入力",IF($H160="未登録","科目が一覧にない",IF(AND($E160&lt;&gt;"",$F160&lt;&gt;""),"入金と出金が両方",IF(AND($E160="",$F160=""),"金額が未入力",IF(AND($H160="収入",$F160&lt;&gt;""),"入金と出金が逆かも",IF(AND($H160="経費",$E160&lt;&gt;""),"入金と出金が逆かも",IF(AND($F160&lt;&gt;"",$F160&gt;=$B$3),"高額（要確認）",IF($J160&lt;0,"現金がマイナス","OK"))))))))))</f>
        <v/>
      </c>
    </row>
    <row r="161" hidden="1" ht="22" customHeight="1">
      <c r="A161" s="46" t="n"/>
      <c r="B161" s="47" t="n"/>
      <c r="C161" s="48" t="n"/>
      <c r="D161" s="48" t="n"/>
      <c r="E161" s="45" t="n"/>
      <c r="F161" s="45" t="n"/>
      <c r="G161" s="47" t="n"/>
      <c r="H161" s="10">
        <f>IF($C161="","",IF(COUNTIF('集計を見る'!$A$47:$A$49,$C161)&gt;0,"収入",IF(COUNTIF('集計を見る'!$A$50:$A$54,$C161)&gt;0,"その他",IF(COUNTIF('集計を見る'!$A$23:$A$42,$C161)&gt;0,"経費","未登録"))))</f>
        <v/>
      </c>
      <c r="I161" s="10">
        <f>IF($A161="","",TEXT($A161,"yyyy/mm"))</f>
        <v/>
      </c>
      <c r="J161" s="11">
        <f>IF($A161="","",$B$2+SUMIFS($E$5:$E161,$D$5:$D161,"現金")-SUMIFS($F$5:$F161,$D$5:$D161,"現金"))</f>
        <v/>
      </c>
      <c r="K161" s="10">
        <f>IF(AND($A161="",$C161="",$E161="",$F161=""),"",IF($A161="","日付が未入力",IF($C161="","科目が未入力",IF($H161="未登録","科目が一覧にない",IF(AND($E161&lt;&gt;"",$F161&lt;&gt;""),"入金と出金が両方",IF(AND($E161="",$F161=""),"金額が未入力",IF(AND($H161="収入",$F161&lt;&gt;""),"入金と出金が逆かも",IF(AND($H161="経費",$E161&lt;&gt;""),"入金と出金が逆かも",IF(AND($F161&lt;&gt;"",$F161&gt;=$B$3),"高額（要確認）",IF($J161&lt;0,"現金がマイナス","OK"))))))))))</f>
        <v/>
      </c>
    </row>
    <row r="162" hidden="1" ht="22" customHeight="1">
      <c r="A162" s="46" t="n"/>
      <c r="B162" s="47" t="n"/>
      <c r="C162" s="48" t="n"/>
      <c r="D162" s="48" t="n"/>
      <c r="E162" s="45" t="n"/>
      <c r="F162" s="45" t="n"/>
      <c r="G162" s="47" t="n"/>
      <c r="H162" s="12">
        <f>IF($C162="","",IF(COUNTIF('集計を見る'!$A$47:$A$49,$C162)&gt;0,"収入",IF(COUNTIF('集計を見る'!$A$50:$A$54,$C162)&gt;0,"その他",IF(COUNTIF('集計を見る'!$A$23:$A$42,$C162)&gt;0,"経費","未登録"))))</f>
        <v/>
      </c>
      <c r="I162" s="12">
        <f>IF($A162="","",TEXT($A162,"yyyy/mm"))</f>
        <v/>
      </c>
      <c r="J162" s="13">
        <f>IF($A162="","",$B$2+SUMIFS($E$5:$E162,$D$5:$D162,"現金")-SUMIFS($F$5:$F162,$D$5:$D162,"現金"))</f>
        <v/>
      </c>
      <c r="K162" s="12">
        <f>IF(AND($A162="",$C162="",$E162="",$F162=""),"",IF($A162="","日付が未入力",IF($C162="","科目が未入力",IF($H162="未登録","科目が一覧にない",IF(AND($E162&lt;&gt;"",$F162&lt;&gt;""),"入金と出金が両方",IF(AND($E162="",$F162=""),"金額が未入力",IF(AND($H162="収入",$F162&lt;&gt;""),"入金と出金が逆かも",IF(AND($H162="経費",$E162&lt;&gt;""),"入金と出金が逆かも",IF(AND($F162&lt;&gt;"",$F162&gt;=$B$3),"高額（要確認）",IF($J162&lt;0,"現金がマイナス","OK"))))))))))</f>
        <v/>
      </c>
    </row>
    <row r="163" hidden="1" ht="22" customHeight="1">
      <c r="A163" s="46" t="n"/>
      <c r="B163" s="47" t="n"/>
      <c r="C163" s="48" t="n"/>
      <c r="D163" s="48" t="n"/>
      <c r="E163" s="45" t="n"/>
      <c r="F163" s="45" t="n"/>
      <c r="G163" s="47" t="n"/>
      <c r="H163" s="10">
        <f>IF($C163="","",IF(COUNTIF('集計を見る'!$A$47:$A$49,$C163)&gt;0,"収入",IF(COUNTIF('集計を見る'!$A$50:$A$54,$C163)&gt;0,"その他",IF(COUNTIF('集計を見る'!$A$23:$A$42,$C163)&gt;0,"経費","未登録"))))</f>
        <v/>
      </c>
      <c r="I163" s="10">
        <f>IF($A163="","",TEXT($A163,"yyyy/mm"))</f>
        <v/>
      </c>
      <c r="J163" s="11">
        <f>IF($A163="","",$B$2+SUMIFS($E$5:$E163,$D$5:$D163,"現金")-SUMIFS($F$5:$F163,$D$5:$D163,"現金"))</f>
        <v/>
      </c>
      <c r="K163" s="10">
        <f>IF(AND($A163="",$C163="",$E163="",$F163=""),"",IF($A163="","日付が未入力",IF($C163="","科目が未入力",IF($H163="未登録","科目が一覧にない",IF(AND($E163&lt;&gt;"",$F163&lt;&gt;""),"入金と出金が両方",IF(AND($E163="",$F163=""),"金額が未入力",IF(AND($H163="収入",$F163&lt;&gt;""),"入金と出金が逆かも",IF(AND($H163="経費",$E163&lt;&gt;""),"入金と出金が逆かも",IF(AND($F163&lt;&gt;"",$F163&gt;=$B$3),"高額（要確認）",IF($J163&lt;0,"現金がマイナス","OK"))))))))))</f>
        <v/>
      </c>
    </row>
    <row r="164" hidden="1" ht="22" customHeight="1">
      <c r="A164" s="46" t="n"/>
      <c r="B164" s="47" t="n"/>
      <c r="C164" s="48" t="n"/>
      <c r="D164" s="48" t="n"/>
      <c r="E164" s="45" t="n"/>
      <c r="F164" s="45" t="n"/>
      <c r="G164" s="47" t="n"/>
      <c r="H164" s="12">
        <f>IF($C164="","",IF(COUNTIF('集計を見る'!$A$47:$A$49,$C164)&gt;0,"収入",IF(COUNTIF('集計を見る'!$A$50:$A$54,$C164)&gt;0,"その他",IF(COUNTIF('集計を見る'!$A$23:$A$42,$C164)&gt;0,"経費","未登録"))))</f>
        <v/>
      </c>
      <c r="I164" s="12">
        <f>IF($A164="","",TEXT($A164,"yyyy/mm"))</f>
        <v/>
      </c>
      <c r="J164" s="13">
        <f>IF($A164="","",$B$2+SUMIFS($E$5:$E164,$D$5:$D164,"現金")-SUMIFS($F$5:$F164,$D$5:$D164,"現金"))</f>
        <v/>
      </c>
      <c r="K164" s="12">
        <f>IF(AND($A164="",$C164="",$E164="",$F164=""),"",IF($A164="","日付が未入力",IF($C164="","科目が未入力",IF($H164="未登録","科目が一覧にない",IF(AND($E164&lt;&gt;"",$F164&lt;&gt;""),"入金と出金が両方",IF(AND($E164="",$F164=""),"金額が未入力",IF(AND($H164="収入",$F164&lt;&gt;""),"入金と出金が逆かも",IF(AND($H164="経費",$E164&lt;&gt;""),"入金と出金が逆かも",IF(AND($F164&lt;&gt;"",$F164&gt;=$B$3),"高額（要確認）",IF($J164&lt;0,"現金がマイナス","OK"))))))))))</f>
        <v/>
      </c>
    </row>
    <row r="165" hidden="1" ht="22" customHeight="1">
      <c r="A165" s="46" t="n"/>
      <c r="B165" s="47" t="n"/>
      <c r="C165" s="48" t="n"/>
      <c r="D165" s="48" t="n"/>
      <c r="E165" s="45" t="n"/>
      <c r="F165" s="45" t="n"/>
      <c r="G165" s="47" t="n"/>
      <c r="H165" s="10">
        <f>IF($C165="","",IF(COUNTIF('集計を見る'!$A$47:$A$49,$C165)&gt;0,"収入",IF(COUNTIF('集計を見る'!$A$50:$A$54,$C165)&gt;0,"その他",IF(COUNTIF('集計を見る'!$A$23:$A$42,$C165)&gt;0,"経費","未登録"))))</f>
        <v/>
      </c>
      <c r="I165" s="10">
        <f>IF($A165="","",TEXT($A165,"yyyy/mm"))</f>
        <v/>
      </c>
      <c r="J165" s="11">
        <f>IF($A165="","",$B$2+SUMIFS($E$5:$E165,$D$5:$D165,"現金")-SUMIFS($F$5:$F165,$D$5:$D165,"現金"))</f>
        <v/>
      </c>
      <c r="K165" s="10">
        <f>IF(AND($A165="",$C165="",$E165="",$F165=""),"",IF($A165="","日付が未入力",IF($C165="","科目が未入力",IF($H165="未登録","科目が一覧にない",IF(AND($E165&lt;&gt;"",$F165&lt;&gt;""),"入金と出金が両方",IF(AND($E165="",$F165=""),"金額が未入力",IF(AND($H165="収入",$F165&lt;&gt;""),"入金と出金が逆かも",IF(AND($H165="経費",$E165&lt;&gt;""),"入金と出金が逆かも",IF(AND($F165&lt;&gt;"",$F165&gt;=$B$3),"高額（要確認）",IF($J165&lt;0,"現金がマイナス","OK"))))))))))</f>
        <v/>
      </c>
    </row>
    <row r="166" hidden="1" ht="22" customHeight="1">
      <c r="A166" s="46" t="n"/>
      <c r="B166" s="47" t="n"/>
      <c r="C166" s="48" t="n"/>
      <c r="D166" s="48" t="n"/>
      <c r="E166" s="45" t="n"/>
      <c r="F166" s="45" t="n"/>
      <c r="G166" s="47" t="n"/>
      <c r="H166" s="12">
        <f>IF($C166="","",IF(COUNTIF('集計を見る'!$A$47:$A$49,$C166)&gt;0,"収入",IF(COUNTIF('集計を見る'!$A$50:$A$54,$C166)&gt;0,"その他",IF(COUNTIF('集計を見る'!$A$23:$A$42,$C166)&gt;0,"経費","未登録"))))</f>
        <v/>
      </c>
      <c r="I166" s="12">
        <f>IF($A166="","",TEXT($A166,"yyyy/mm"))</f>
        <v/>
      </c>
      <c r="J166" s="13">
        <f>IF($A166="","",$B$2+SUMIFS($E$5:$E166,$D$5:$D166,"現金")-SUMIFS($F$5:$F166,$D$5:$D166,"現金"))</f>
        <v/>
      </c>
      <c r="K166" s="12">
        <f>IF(AND($A166="",$C166="",$E166="",$F166=""),"",IF($A166="","日付が未入力",IF($C166="","科目が未入力",IF($H166="未登録","科目が一覧にない",IF(AND($E166&lt;&gt;"",$F166&lt;&gt;""),"入金と出金が両方",IF(AND($E166="",$F166=""),"金額が未入力",IF(AND($H166="収入",$F166&lt;&gt;""),"入金と出金が逆かも",IF(AND($H166="経費",$E166&lt;&gt;""),"入金と出金が逆かも",IF(AND($F166&lt;&gt;"",$F166&gt;=$B$3),"高額（要確認）",IF($J166&lt;0,"現金がマイナス","OK"))))))))))</f>
        <v/>
      </c>
    </row>
    <row r="167" hidden="1" ht="22" customHeight="1">
      <c r="A167" s="46" t="n"/>
      <c r="B167" s="47" t="n"/>
      <c r="C167" s="48" t="n"/>
      <c r="D167" s="48" t="n"/>
      <c r="E167" s="45" t="n"/>
      <c r="F167" s="45" t="n"/>
      <c r="G167" s="47" t="n"/>
      <c r="H167" s="10">
        <f>IF($C167="","",IF(COUNTIF('集計を見る'!$A$47:$A$49,$C167)&gt;0,"収入",IF(COUNTIF('集計を見る'!$A$50:$A$54,$C167)&gt;0,"その他",IF(COUNTIF('集計を見る'!$A$23:$A$42,$C167)&gt;0,"経費","未登録"))))</f>
        <v/>
      </c>
      <c r="I167" s="10">
        <f>IF($A167="","",TEXT($A167,"yyyy/mm"))</f>
        <v/>
      </c>
      <c r="J167" s="11">
        <f>IF($A167="","",$B$2+SUMIFS($E$5:$E167,$D$5:$D167,"現金")-SUMIFS($F$5:$F167,$D$5:$D167,"現金"))</f>
        <v/>
      </c>
      <c r="K167" s="10">
        <f>IF(AND($A167="",$C167="",$E167="",$F167=""),"",IF($A167="","日付が未入力",IF($C167="","科目が未入力",IF($H167="未登録","科目が一覧にない",IF(AND($E167&lt;&gt;"",$F167&lt;&gt;""),"入金と出金が両方",IF(AND($E167="",$F167=""),"金額が未入力",IF(AND($H167="収入",$F167&lt;&gt;""),"入金と出金が逆かも",IF(AND($H167="経費",$E167&lt;&gt;""),"入金と出金が逆かも",IF(AND($F167&lt;&gt;"",$F167&gt;=$B$3),"高額（要確認）",IF($J167&lt;0,"現金がマイナス","OK"))))))))))</f>
        <v/>
      </c>
    </row>
    <row r="168" hidden="1" ht="22" customHeight="1">
      <c r="A168" s="46" t="n"/>
      <c r="B168" s="47" t="n"/>
      <c r="C168" s="48" t="n"/>
      <c r="D168" s="48" t="n"/>
      <c r="E168" s="45" t="n"/>
      <c r="F168" s="45" t="n"/>
      <c r="G168" s="47" t="n"/>
      <c r="H168" s="12">
        <f>IF($C168="","",IF(COUNTIF('集計を見る'!$A$47:$A$49,$C168)&gt;0,"収入",IF(COUNTIF('集計を見る'!$A$50:$A$54,$C168)&gt;0,"その他",IF(COUNTIF('集計を見る'!$A$23:$A$42,$C168)&gt;0,"経費","未登録"))))</f>
        <v/>
      </c>
      <c r="I168" s="12">
        <f>IF($A168="","",TEXT($A168,"yyyy/mm"))</f>
        <v/>
      </c>
      <c r="J168" s="13">
        <f>IF($A168="","",$B$2+SUMIFS($E$5:$E168,$D$5:$D168,"現金")-SUMIFS($F$5:$F168,$D$5:$D168,"現金"))</f>
        <v/>
      </c>
      <c r="K168" s="12">
        <f>IF(AND($A168="",$C168="",$E168="",$F168=""),"",IF($A168="","日付が未入力",IF($C168="","科目が未入力",IF($H168="未登録","科目が一覧にない",IF(AND($E168&lt;&gt;"",$F168&lt;&gt;""),"入金と出金が両方",IF(AND($E168="",$F168=""),"金額が未入力",IF(AND($H168="収入",$F168&lt;&gt;""),"入金と出金が逆かも",IF(AND($H168="経費",$E168&lt;&gt;""),"入金と出金が逆かも",IF(AND($F168&lt;&gt;"",$F168&gt;=$B$3),"高額（要確認）",IF($J168&lt;0,"現金がマイナス","OK"))))))))))</f>
        <v/>
      </c>
    </row>
    <row r="169" hidden="1" ht="22" customHeight="1">
      <c r="A169" s="46" t="n"/>
      <c r="B169" s="47" t="n"/>
      <c r="C169" s="48" t="n"/>
      <c r="D169" s="48" t="n"/>
      <c r="E169" s="45" t="n"/>
      <c r="F169" s="45" t="n"/>
      <c r="G169" s="47" t="n"/>
      <c r="H169" s="10">
        <f>IF($C169="","",IF(COUNTIF('集計を見る'!$A$47:$A$49,$C169)&gt;0,"収入",IF(COUNTIF('集計を見る'!$A$50:$A$54,$C169)&gt;0,"その他",IF(COUNTIF('集計を見る'!$A$23:$A$42,$C169)&gt;0,"経費","未登録"))))</f>
        <v/>
      </c>
      <c r="I169" s="10">
        <f>IF($A169="","",TEXT($A169,"yyyy/mm"))</f>
        <v/>
      </c>
      <c r="J169" s="11">
        <f>IF($A169="","",$B$2+SUMIFS($E$5:$E169,$D$5:$D169,"現金")-SUMIFS($F$5:$F169,$D$5:$D169,"現金"))</f>
        <v/>
      </c>
      <c r="K169" s="10">
        <f>IF(AND($A169="",$C169="",$E169="",$F169=""),"",IF($A169="","日付が未入力",IF($C169="","科目が未入力",IF($H169="未登録","科目が一覧にない",IF(AND($E169&lt;&gt;"",$F169&lt;&gt;""),"入金と出金が両方",IF(AND($E169="",$F169=""),"金額が未入力",IF(AND($H169="収入",$F169&lt;&gt;""),"入金と出金が逆かも",IF(AND($H169="経費",$E169&lt;&gt;""),"入金と出金が逆かも",IF(AND($F169&lt;&gt;"",$F169&gt;=$B$3),"高額（要確認）",IF($J169&lt;0,"現金がマイナス","OK"))))))))))</f>
        <v/>
      </c>
    </row>
    <row r="170" hidden="1" ht="22" customHeight="1">
      <c r="A170" s="46" t="n"/>
      <c r="B170" s="47" t="n"/>
      <c r="C170" s="48" t="n"/>
      <c r="D170" s="48" t="n"/>
      <c r="E170" s="45" t="n"/>
      <c r="F170" s="45" t="n"/>
      <c r="G170" s="47" t="n"/>
      <c r="H170" s="12">
        <f>IF($C170="","",IF(COUNTIF('集計を見る'!$A$47:$A$49,$C170)&gt;0,"収入",IF(COUNTIF('集計を見る'!$A$50:$A$54,$C170)&gt;0,"その他",IF(COUNTIF('集計を見る'!$A$23:$A$42,$C170)&gt;0,"経費","未登録"))))</f>
        <v/>
      </c>
      <c r="I170" s="12">
        <f>IF($A170="","",TEXT($A170,"yyyy/mm"))</f>
        <v/>
      </c>
      <c r="J170" s="13">
        <f>IF($A170="","",$B$2+SUMIFS($E$5:$E170,$D$5:$D170,"現金")-SUMIFS($F$5:$F170,$D$5:$D170,"現金"))</f>
        <v/>
      </c>
      <c r="K170" s="12">
        <f>IF(AND($A170="",$C170="",$E170="",$F170=""),"",IF($A170="","日付が未入力",IF($C170="","科目が未入力",IF($H170="未登録","科目が一覧にない",IF(AND($E170&lt;&gt;"",$F170&lt;&gt;""),"入金と出金が両方",IF(AND($E170="",$F170=""),"金額が未入力",IF(AND($H170="収入",$F170&lt;&gt;""),"入金と出金が逆かも",IF(AND($H170="経費",$E170&lt;&gt;""),"入金と出金が逆かも",IF(AND($F170&lt;&gt;"",$F170&gt;=$B$3),"高額（要確認）",IF($J170&lt;0,"現金がマイナス","OK"))))))))))</f>
        <v/>
      </c>
    </row>
    <row r="171" hidden="1" ht="22" customHeight="1">
      <c r="A171" s="46" t="n"/>
      <c r="B171" s="47" t="n"/>
      <c r="C171" s="48" t="n"/>
      <c r="D171" s="48" t="n"/>
      <c r="E171" s="45" t="n"/>
      <c r="F171" s="45" t="n"/>
      <c r="G171" s="47" t="n"/>
      <c r="H171" s="10">
        <f>IF($C171="","",IF(COUNTIF('集計を見る'!$A$47:$A$49,$C171)&gt;0,"収入",IF(COUNTIF('集計を見る'!$A$50:$A$54,$C171)&gt;0,"その他",IF(COUNTIF('集計を見る'!$A$23:$A$42,$C171)&gt;0,"経費","未登録"))))</f>
        <v/>
      </c>
      <c r="I171" s="10">
        <f>IF($A171="","",TEXT($A171,"yyyy/mm"))</f>
        <v/>
      </c>
      <c r="J171" s="11">
        <f>IF($A171="","",$B$2+SUMIFS($E$5:$E171,$D$5:$D171,"現金")-SUMIFS($F$5:$F171,$D$5:$D171,"現金"))</f>
        <v/>
      </c>
      <c r="K171" s="10">
        <f>IF(AND($A171="",$C171="",$E171="",$F171=""),"",IF($A171="","日付が未入力",IF($C171="","科目が未入力",IF($H171="未登録","科目が一覧にない",IF(AND($E171&lt;&gt;"",$F171&lt;&gt;""),"入金と出金が両方",IF(AND($E171="",$F171=""),"金額が未入力",IF(AND($H171="収入",$F171&lt;&gt;""),"入金と出金が逆かも",IF(AND($H171="経費",$E171&lt;&gt;""),"入金と出金が逆かも",IF(AND($F171&lt;&gt;"",$F171&gt;=$B$3),"高額（要確認）",IF($J171&lt;0,"現金がマイナス","OK"))))))))))</f>
        <v/>
      </c>
    </row>
    <row r="172" hidden="1" ht="22" customHeight="1">
      <c r="A172" s="46" t="n"/>
      <c r="B172" s="47" t="n"/>
      <c r="C172" s="48" t="n"/>
      <c r="D172" s="48" t="n"/>
      <c r="E172" s="45" t="n"/>
      <c r="F172" s="45" t="n"/>
      <c r="G172" s="47" t="n"/>
      <c r="H172" s="12">
        <f>IF($C172="","",IF(COUNTIF('集計を見る'!$A$47:$A$49,$C172)&gt;0,"収入",IF(COUNTIF('集計を見る'!$A$50:$A$54,$C172)&gt;0,"その他",IF(COUNTIF('集計を見る'!$A$23:$A$42,$C172)&gt;0,"経費","未登録"))))</f>
        <v/>
      </c>
      <c r="I172" s="12">
        <f>IF($A172="","",TEXT($A172,"yyyy/mm"))</f>
        <v/>
      </c>
      <c r="J172" s="13">
        <f>IF($A172="","",$B$2+SUMIFS($E$5:$E172,$D$5:$D172,"現金")-SUMIFS($F$5:$F172,$D$5:$D172,"現金"))</f>
        <v/>
      </c>
      <c r="K172" s="12">
        <f>IF(AND($A172="",$C172="",$E172="",$F172=""),"",IF($A172="","日付が未入力",IF($C172="","科目が未入力",IF($H172="未登録","科目が一覧にない",IF(AND($E172&lt;&gt;"",$F172&lt;&gt;""),"入金と出金が両方",IF(AND($E172="",$F172=""),"金額が未入力",IF(AND($H172="収入",$F172&lt;&gt;""),"入金と出金が逆かも",IF(AND($H172="経費",$E172&lt;&gt;""),"入金と出金が逆かも",IF(AND($F172&lt;&gt;"",$F172&gt;=$B$3),"高額（要確認）",IF($J172&lt;0,"現金がマイナス","OK"))))))))))</f>
        <v/>
      </c>
    </row>
    <row r="173" hidden="1" ht="22" customHeight="1">
      <c r="A173" s="46" t="n"/>
      <c r="B173" s="47" t="n"/>
      <c r="C173" s="48" t="n"/>
      <c r="D173" s="48" t="n"/>
      <c r="E173" s="45" t="n"/>
      <c r="F173" s="45" t="n"/>
      <c r="G173" s="47" t="n"/>
      <c r="H173" s="10">
        <f>IF($C173="","",IF(COUNTIF('集計を見る'!$A$47:$A$49,$C173)&gt;0,"収入",IF(COUNTIF('集計を見る'!$A$50:$A$54,$C173)&gt;0,"その他",IF(COUNTIF('集計を見る'!$A$23:$A$42,$C173)&gt;0,"経費","未登録"))))</f>
        <v/>
      </c>
      <c r="I173" s="10">
        <f>IF($A173="","",TEXT($A173,"yyyy/mm"))</f>
        <v/>
      </c>
      <c r="J173" s="11">
        <f>IF($A173="","",$B$2+SUMIFS($E$5:$E173,$D$5:$D173,"現金")-SUMIFS($F$5:$F173,$D$5:$D173,"現金"))</f>
        <v/>
      </c>
      <c r="K173" s="10">
        <f>IF(AND($A173="",$C173="",$E173="",$F173=""),"",IF($A173="","日付が未入力",IF($C173="","科目が未入力",IF($H173="未登録","科目が一覧にない",IF(AND($E173&lt;&gt;"",$F173&lt;&gt;""),"入金と出金が両方",IF(AND($E173="",$F173=""),"金額が未入力",IF(AND($H173="収入",$F173&lt;&gt;""),"入金と出金が逆かも",IF(AND($H173="経費",$E173&lt;&gt;""),"入金と出金が逆かも",IF(AND($F173&lt;&gt;"",$F173&gt;=$B$3),"高額（要確認）",IF($J173&lt;0,"現金がマイナス","OK"))))))))))</f>
        <v/>
      </c>
    </row>
    <row r="174" hidden="1" ht="22" customHeight="1">
      <c r="A174" s="46" t="n"/>
      <c r="B174" s="47" t="n"/>
      <c r="C174" s="48" t="n"/>
      <c r="D174" s="48" t="n"/>
      <c r="E174" s="45" t="n"/>
      <c r="F174" s="45" t="n"/>
      <c r="G174" s="47" t="n"/>
      <c r="H174" s="12">
        <f>IF($C174="","",IF(COUNTIF('集計を見る'!$A$47:$A$49,$C174)&gt;0,"収入",IF(COUNTIF('集計を見る'!$A$50:$A$54,$C174)&gt;0,"その他",IF(COUNTIF('集計を見る'!$A$23:$A$42,$C174)&gt;0,"経費","未登録"))))</f>
        <v/>
      </c>
      <c r="I174" s="12">
        <f>IF($A174="","",TEXT($A174,"yyyy/mm"))</f>
        <v/>
      </c>
      <c r="J174" s="13">
        <f>IF($A174="","",$B$2+SUMIFS($E$5:$E174,$D$5:$D174,"現金")-SUMIFS($F$5:$F174,$D$5:$D174,"現金"))</f>
        <v/>
      </c>
      <c r="K174" s="12">
        <f>IF(AND($A174="",$C174="",$E174="",$F174=""),"",IF($A174="","日付が未入力",IF($C174="","科目が未入力",IF($H174="未登録","科目が一覧にない",IF(AND($E174&lt;&gt;"",$F174&lt;&gt;""),"入金と出金が両方",IF(AND($E174="",$F174=""),"金額が未入力",IF(AND($H174="収入",$F174&lt;&gt;""),"入金と出金が逆かも",IF(AND($H174="経費",$E174&lt;&gt;""),"入金と出金が逆かも",IF(AND($F174&lt;&gt;"",$F174&gt;=$B$3),"高額（要確認）",IF($J174&lt;0,"現金がマイナス","OK"))))))))))</f>
        <v/>
      </c>
    </row>
    <row r="175" hidden="1" ht="22" customHeight="1">
      <c r="A175" s="46" t="n"/>
      <c r="B175" s="47" t="n"/>
      <c r="C175" s="48" t="n"/>
      <c r="D175" s="48" t="n"/>
      <c r="E175" s="45" t="n"/>
      <c r="F175" s="45" t="n"/>
      <c r="G175" s="47" t="n"/>
      <c r="H175" s="10">
        <f>IF($C175="","",IF(COUNTIF('集計を見る'!$A$47:$A$49,$C175)&gt;0,"収入",IF(COUNTIF('集計を見る'!$A$50:$A$54,$C175)&gt;0,"その他",IF(COUNTIF('集計を見る'!$A$23:$A$42,$C175)&gt;0,"経費","未登録"))))</f>
        <v/>
      </c>
      <c r="I175" s="10">
        <f>IF($A175="","",TEXT($A175,"yyyy/mm"))</f>
        <v/>
      </c>
      <c r="J175" s="11">
        <f>IF($A175="","",$B$2+SUMIFS($E$5:$E175,$D$5:$D175,"現金")-SUMIFS($F$5:$F175,$D$5:$D175,"現金"))</f>
        <v/>
      </c>
      <c r="K175" s="10">
        <f>IF(AND($A175="",$C175="",$E175="",$F175=""),"",IF($A175="","日付が未入力",IF($C175="","科目が未入力",IF($H175="未登録","科目が一覧にない",IF(AND($E175&lt;&gt;"",$F175&lt;&gt;""),"入金と出金が両方",IF(AND($E175="",$F175=""),"金額が未入力",IF(AND($H175="収入",$F175&lt;&gt;""),"入金と出金が逆かも",IF(AND($H175="経費",$E175&lt;&gt;""),"入金と出金が逆かも",IF(AND($F175&lt;&gt;"",$F175&gt;=$B$3),"高額（要確認）",IF($J175&lt;0,"現金がマイナス","OK"))))))))))</f>
        <v/>
      </c>
    </row>
    <row r="176" hidden="1" ht="22" customHeight="1">
      <c r="A176" s="46" t="n"/>
      <c r="B176" s="47" t="n"/>
      <c r="C176" s="48" t="n"/>
      <c r="D176" s="48" t="n"/>
      <c r="E176" s="45" t="n"/>
      <c r="F176" s="45" t="n"/>
      <c r="G176" s="47" t="n"/>
      <c r="H176" s="12">
        <f>IF($C176="","",IF(COUNTIF('集計を見る'!$A$47:$A$49,$C176)&gt;0,"収入",IF(COUNTIF('集計を見る'!$A$50:$A$54,$C176)&gt;0,"その他",IF(COUNTIF('集計を見る'!$A$23:$A$42,$C176)&gt;0,"経費","未登録"))))</f>
        <v/>
      </c>
      <c r="I176" s="12">
        <f>IF($A176="","",TEXT($A176,"yyyy/mm"))</f>
        <v/>
      </c>
      <c r="J176" s="13">
        <f>IF($A176="","",$B$2+SUMIFS($E$5:$E176,$D$5:$D176,"現金")-SUMIFS($F$5:$F176,$D$5:$D176,"現金"))</f>
        <v/>
      </c>
      <c r="K176" s="12">
        <f>IF(AND($A176="",$C176="",$E176="",$F176=""),"",IF($A176="","日付が未入力",IF($C176="","科目が未入力",IF($H176="未登録","科目が一覧にない",IF(AND($E176&lt;&gt;"",$F176&lt;&gt;""),"入金と出金が両方",IF(AND($E176="",$F176=""),"金額が未入力",IF(AND($H176="収入",$F176&lt;&gt;""),"入金と出金が逆かも",IF(AND($H176="経費",$E176&lt;&gt;""),"入金と出金が逆かも",IF(AND($F176&lt;&gt;"",$F176&gt;=$B$3),"高額（要確認）",IF($J176&lt;0,"現金がマイナス","OK"))))))))))</f>
        <v/>
      </c>
    </row>
    <row r="177" hidden="1" ht="22" customHeight="1">
      <c r="A177" s="46" t="n"/>
      <c r="B177" s="47" t="n"/>
      <c r="C177" s="48" t="n"/>
      <c r="D177" s="48" t="n"/>
      <c r="E177" s="45" t="n"/>
      <c r="F177" s="45" t="n"/>
      <c r="G177" s="47" t="n"/>
      <c r="H177" s="10">
        <f>IF($C177="","",IF(COUNTIF('集計を見る'!$A$47:$A$49,$C177)&gt;0,"収入",IF(COUNTIF('集計を見る'!$A$50:$A$54,$C177)&gt;0,"その他",IF(COUNTIF('集計を見る'!$A$23:$A$42,$C177)&gt;0,"経費","未登録"))))</f>
        <v/>
      </c>
      <c r="I177" s="10">
        <f>IF($A177="","",TEXT($A177,"yyyy/mm"))</f>
        <v/>
      </c>
      <c r="J177" s="11">
        <f>IF($A177="","",$B$2+SUMIFS($E$5:$E177,$D$5:$D177,"現金")-SUMIFS($F$5:$F177,$D$5:$D177,"現金"))</f>
        <v/>
      </c>
      <c r="K177" s="10">
        <f>IF(AND($A177="",$C177="",$E177="",$F177=""),"",IF($A177="","日付が未入力",IF($C177="","科目が未入力",IF($H177="未登録","科目が一覧にない",IF(AND($E177&lt;&gt;"",$F177&lt;&gt;""),"入金と出金が両方",IF(AND($E177="",$F177=""),"金額が未入力",IF(AND($H177="収入",$F177&lt;&gt;""),"入金と出金が逆かも",IF(AND($H177="経費",$E177&lt;&gt;""),"入金と出金が逆かも",IF(AND($F177&lt;&gt;"",$F177&gt;=$B$3),"高額（要確認）",IF($J177&lt;0,"現金がマイナス","OK"))))))))))</f>
        <v/>
      </c>
    </row>
    <row r="178" hidden="1" ht="22" customHeight="1">
      <c r="A178" s="46" t="n"/>
      <c r="B178" s="47" t="n"/>
      <c r="C178" s="48" t="n"/>
      <c r="D178" s="48" t="n"/>
      <c r="E178" s="45" t="n"/>
      <c r="F178" s="45" t="n"/>
      <c r="G178" s="47" t="n"/>
      <c r="H178" s="12">
        <f>IF($C178="","",IF(COUNTIF('集計を見る'!$A$47:$A$49,$C178)&gt;0,"収入",IF(COUNTIF('集計を見る'!$A$50:$A$54,$C178)&gt;0,"その他",IF(COUNTIF('集計を見る'!$A$23:$A$42,$C178)&gt;0,"経費","未登録"))))</f>
        <v/>
      </c>
      <c r="I178" s="12">
        <f>IF($A178="","",TEXT($A178,"yyyy/mm"))</f>
        <v/>
      </c>
      <c r="J178" s="13">
        <f>IF($A178="","",$B$2+SUMIFS($E$5:$E178,$D$5:$D178,"現金")-SUMIFS($F$5:$F178,$D$5:$D178,"現金"))</f>
        <v/>
      </c>
      <c r="K178" s="12">
        <f>IF(AND($A178="",$C178="",$E178="",$F178=""),"",IF($A178="","日付が未入力",IF($C178="","科目が未入力",IF($H178="未登録","科目が一覧にない",IF(AND($E178&lt;&gt;"",$F178&lt;&gt;""),"入金と出金が両方",IF(AND($E178="",$F178=""),"金額が未入力",IF(AND($H178="収入",$F178&lt;&gt;""),"入金と出金が逆かも",IF(AND($H178="経費",$E178&lt;&gt;""),"入金と出金が逆かも",IF(AND($F178&lt;&gt;"",$F178&gt;=$B$3),"高額（要確認）",IF($J178&lt;0,"現金がマイナス","OK"))))))))))</f>
        <v/>
      </c>
    </row>
    <row r="179" hidden="1" ht="22" customHeight="1">
      <c r="A179" s="46" t="n"/>
      <c r="B179" s="47" t="n"/>
      <c r="C179" s="48" t="n"/>
      <c r="D179" s="48" t="n"/>
      <c r="E179" s="45" t="n"/>
      <c r="F179" s="45" t="n"/>
      <c r="G179" s="47" t="n"/>
      <c r="H179" s="10">
        <f>IF($C179="","",IF(COUNTIF('集計を見る'!$A$47:$A$49,$C179)&gt;0,"収入",IF(COUNTIF('集計を見る'!$A$50:$A$54,$C179)&gt;0,"その他",IF(COUNTIF('集計を見る'!$A$23:$A$42,$C179)&gt;0,"経費","未登録"))))</f>
        <v/>
      </c>
      <c r="I179" s="10">
        <f>IF($A179="","",TEXT($A179,"yyyy/mm"))</f>
        <v/>
      </c>
      <c r="J179" s="11">
        <f>IF($A179="","",$B$2+SUMIFS($E$5:$E179,$D$5:$D179,"現金")-SUMIFS($F$5:$F179,$D$5:$D179,"現金"))</f>
        <v/>
      </c>
      <c r="K179" s="10">
        <f>IF(AND($A179="",$C179="",$E179="",$F179=""),"",IF($A179="","日付が未入力",IF($C179="","科目が未入力",IF($H179="未登録","科目が一覧にない",IF(AND($E179&lt;&gt;"",$F179&lt;&gt;""),"入金と出金が両方",IF(AND($E179="",$F179=""),"金額が未入力",IF(AND($H179="収入",$F179&lt;&gt;""),"入金と出金が逆かも",IF(AND($H179="経費",$E179&lt;&gt;""),"入金と出金が逆かも",IF(AND($F179&lt;&gt;"",$F179&gt;=$B$3),"高額（要確認）",IF($J179&lt;0,"現金がマイナス","OK"))))))))))</f>
        <v/>
      </c>
    </row>
    <row r="180" hidden="1" ht="22" customHeight="1">
      <c r="A180" s="46" t="n"/>
      <c r="B180" s="47" t="n"/>
      <c r="C180" s="48" t="n"/>
      <c r="D180" s="48" t="n"/>
      <c r="E180" s="45" t="n"/>
      <c r="F180" s="45" t="n"/>
      <c r="G180" s="47" t="n"/>
      <c r="H180" s="12">
        <f>IF($C180="","",IF(COUNTIF('集計を見る'!$A$47:$A$49,$C180)&gt;0,"収入",IF(COUNTIF('集計を見る'!$A$50:$A$54,$C180)&gt;0,"その他",IF(COUNTIF('集計を見る'!$A$23:$A$42,$C180)&gt;0,"経費","未登録"))))</f>
        <v/>
      </c>
      <c r="I180" s="12">
        <f>IF($A180="","",TEXT($A180,"yyyy/mm"))</f>
        <v/>
      </c>
      <c r="J180" s="13">
        <f>IF($A180="","",$B$2+SUMIFS($E$5:$E180,$D$5:$D180,"現金")-SUMIFS($F$5:$F180,$D$5:$D180,"現金"))</f>
        <v/>
      </c>
      <c r="K180" s="12">
        <f>IF(AND($A180="",$C180="",$E180="",$F180=""),"",IF($A180="","日付が未入力",IF($C180="","科目が未入力",IF($H180="未登録","科目が一覧にない",IF(AND($E180&lt;&gt;"",$F180&lt;&gt;""),"入金と出金が両方",IF(AND($E180="",$F180=""),"金額が未入力",IF(AND($H180="収入",$F180&lt;&gt;""),"入金と出金が逆かも",IF(AND($H180="経費",$E180&lt;&gt;""),"入金と出金が逆かも",IF(AND($F180&lt;&gt;"",$F180&gt;=$B$3),"高額（要確認）",IF($J180&lt;0,"現金がマイナス","OK"))))))))))</f>
        <v/>
      </c>
    </row>
    <row r="181" hidden="1" ht="22" customHeight="1">
      <c r="A181" s="46" t="n"/>
      <c r="B181" s="47" t="n"/>
      <c r="C181" s="48" t="n"/>
      <c r="D181" s="48" t="n"/>
      <c r="E181" s="45" t="n"/>
      <c r="F181" s="45" t="n"/>
      <c r="G181" s="47" t="n"/>
      <c r="H181" s="10">
        <f>IF($C181="","",IF(COUNTIF('集計を見る'!$A$47:$A$49,$C181)&gt;0,"収入",IF(COUNTIF('集計を見る'!$A$50:$A$54,$C181)&gt;0,"その他",IF(COUNTIF('集計を見る'!$A$23:$A$42,$C181)&gt;0,"経費","未登録"))))</f>
        <v/>
      </c>
      <c r="I181" s="10">
        <f>IF($A181="","",TEXT($A181,"yyyy/mm"))</f>
        <v/>
      </c>
      <c r="J181" s="11">
        <f>IF($A181="","",$B$2+SUMIFS($E$5:$E181,$D$5:$D181,"現金")-SUMIFS($F$5:$F181,$D$5:$D181,"現金"))</f>
        <v/>
      </c>
      <c r="K181" s="10">
        <f>IF(AND($A181="",$C181="",$E181="",$F181=""),"",IF($A181="","日付が未入力",IF($C181="","科目が未入力",IF($H181="未登録","科目が一覧にない",IF(AND($E181&lt;&gt;"",$F181&lt;&gt;""),"入金と出金が両方",IF(AND($E181="",$F181=""),"金額が未入力",IF(AND($H181="収入",$F181&lt;&gt;""),"入金と出金が逆かも",IF(AND($H181="経費",$E181&lt;&gt;""),"入金と出金が逆かも",IF(AND($F181&lt;&gt;"",$F181&gt;=$B$3),"高額（要確認）",IF($J181&lt;0,"現金がマイナス","OK"))))))))))</f>
        <v/>
      </c>
    </row>
    <row r="182" hidden="1" ht="22" customHeight="1">
      <c r="A182" s="46" t="n"/>
      <c r="B182" s="47" t="n"/>
      <c r="C182" s="48" t="n"/>
      <c r="D182" s="48" t="n"/>
      <c r="E182" s="45" t="n"/>
      <c r="F182" s="45" t="n"/>
      <c r="G182" s="47" t="n"/>
      <c r="H182" s="12">
        <f>IF($C182="","",IF(COUNTIF('集計を見る'!$A$47:$A$49,$C182)&gt;0,"収入",IF(COUNTIF('集計を見る'!$A$50:$A$54,$C182)&gt;0,"その他",IF(COUNTIF('集計を見る'!$A$23:$A$42,$C182)&gt;0,"経費","未登録"))))</f>
        <v/>
      </c>
      <c r="I182" s="12">
        <f>IF($A182="","",TEXT($A182,"yyyy/mm"))</f>
        <v/>
      </c>
      <c r="J182" s="13">
        <f>IF($A182="","",$B$2+SUMIFS($E$5:$E182,$D$5:$D182,"現金")-SUMIFS($F$5:$F182,$D$5:$D182,"現金"))</f>
        <v/>
      </c>
      <c r="K182" s="12">
        <f>IF(AND($A182="",$C182="",$E182="",$F182=""),"",IF($A182="","日付が未入力",IF($C182="","科目が未入力",IF($H182="未登録","科目が一覧にない",IF(AND($E182&lt;&gt;"",$F182&lt;&gt;""),"入金と出金が両方",IF(AND($E182="",$F182=""),"金額が未入力",IF(AND($H182="収入",$F182&lt;&gt;""),"入金と出金が逆かも",IF(AND($H182="経費",$E182&lt;&gt;""),"入金と出金が逆かも",IF(AND($F182&lt;&gt;"",$F182&gt;=$B$3),"高額（要確認）",IF($J182&lt;0,"現金がマイナス","OK"))))))))))</f>
        <v/>
      </c>
    </row>
    <row r="183" hidden="1" ht="22" customHeight="1">
      <c r="A183" s="46" t="n"/>
      <c r="B183" s="47" t="n"/>
      <c r="C183" s="48" t="n"/>
      <c r="D183" s="48" t="n"/>
      <c r="E183" s="45" t="n"/>
      <c r="F183" s="45" t="n"/>
      <c r="G183" s="47" t="n"/>
      <c r="H183" s="10">
        <f>IF($C183="","",IF(COUNTIF('集計を見る'!$A$47:$A$49,$C183)&gt;0,"収入",IF(COUNTIF('集計を見る'!$A$50:$A$54,$C183)&gt;0,"その他",IF(COUNTIF('集計を見る'!$A$23:$A$42,$C183)&gt;0,"経費","未登録"))))</f>
        <v/>
      </c>
      <c r="I183" s="10">
        <f>IF($A183="","",TEXT($A183,"yyyy/mm"))</f>
        <v/>
      </c>
      <c r="J183" s="11">
        <f>IF($A183="","",$B$2+SUMIFS($E$5:$E183,$D$5:$D183,"現金")-SUMIFS($F$5:$F183,$D$5:$D183,"現金"))</f>
        <v/>
      </c>
      <c r="K183" s="10">
        <f>IF(AND($A183="",$C183="",$E183="",$F183=""),"",IF($A183="","日付が未入力",IF($C183="","科目が未入力",IF($H183="未登録","科目が一覧にない",IF(AND($E183&lt;&gt;"",$F183&lt;&gt;""),"入金と出金が両方",IF(AND($E183="",$F183=""),"金額が未入力",IF(AND($H183="収入",$F183&lt;&gt;""),"入金と出金が逆かも",IF(AND($H183="経費",$E183&lt;&gt;""),"入金と出金が逆かも",IF(AND($F183&lt;&gt;"",$F183&gt;=$B$3),"高額（要確認）",IF($J183&lt;0,"現金がマイナス","OK"))))))))))</f>
        <v/>
      </c>
    </row>
    <row r="184" hidden="1" ht="22" customHeight="1">
      <c r="A184" s="46" t="n"/>
      <c r="B184" s="47" t="n"/>
      <c r="C184" s="48" t="n"/>
      <c r="D184" s="48" t="n"/>
      <c r="E184" s="45" t="n"/>
      <c r="F184" s="45" t="n"/>
      <c r="G184" s="47" t="n"/>
      <c r="H184" s="12">
        <f>IF($C184="","",IF(COUNTIF('集計を見る'!$A$47:$A$49,$C184)&gt;0,"収入",IF(COUNTIF('集計を見る'!$A$50:$A$54,$C184)&gt;0,"その他",IF(COUNTIF('集計を見る'!$A$23:$A$42,$C184)&gt;0,"経費","未登録"))))</f>
        <v/>
      </c>
      <c r="I184" s="12">
        <f>IF($A184="","",TEXT($A184,"yyyy/mm"))</f>
        <v/>
      </c>
      <c r="J184" s="13">
        <f>IF($A184="","",$B$2+SUMIFS($E$5:$E184,$D$5:$D184,"現金")-SUMIFS($F$5:$F184,$D$5:$D184,"現金"))</f>
        <v/>
      </c>
      <c r="K184" s="12">
        <f>IF(AND($A184="",$C184="",$E184="",$F184=""),"",IF($A184="","日付が未入力",IF($C184="","科目が未入力",IF($H184="未登録","科目が一覧にない",IF(AND($E184&lt;&gt;"",$F184&lt;&gt;""),"入金と出金が両方",IF(AND($E184="",$F184=""),"金額が未入力",IF(AND($H184="収入",$F184&lt;&gt;""),"入金と出金が逆かも",IF(AND($H184="経費",$E184&lt;&gt;""),"入金と出金が逆かも",IF(AND($F184&lt;&gt;"",$F184&gt;=$B$3),"高額（要確認）",IF($J184&lt;0,"現金がマイナス","OK"))))))))))</f>
        <v/>
      </c>
    </row>
    <row r="185" hidden="1" ht="22" customHeight="1">
      <c r="A185" s="46" t="n"/>
      <c r="B185" s="47" t="n"/>
      <c r="C185" s="48" t="n"/>
      <c r="D185" s="48" t="n"/>
      <c r="E185" s="45" t="n"/>
      <c r="F185" s="45" t="n"/>
      <c r="G185" s="47" t="n"/>
      <c r="H185" s="10">
        <f>IF($C185="","",IF(COUNTIF('集計を見る'!$A$47:$A$49,$C185)&gt;0,"収入",IF(COUNTIF('集計を見る'!$A$50:$A$54,$C185)&gt;0,"その他",IF(COUNTIF('集計を見る'!$A$23:$A$42,$C185)&gt;0,"経費","未登録"))))</f>
        <v/>
      </c>
      <c r="I185" s="10">
        <f>IF($A185="","",TEXT($A185,"yyyy/mm"))</f>
        <v/>
      </c>
      <c r="J185" s="11">
        <f>IF($A185="","",$B$2+SUMIFS($E$5:$E185,$D$5:$D185,"現金")-SUMIFS($F$5:$F185,$D$5:$D185,"現金"))</f>
        <v/>
      </c>
      <c r="K185" s="10">
        <f>IF(AND($A185="",$C185="",$E185="",$F185=""),"",IF($A185="","日付が未入力",IF($C185="","科目が未入力",IF($H185="未登録","科目が一覧にない",IF(AND($E185&lt;&gt;"",$F185&lt;&gt;""),"入金と出金が両方",IF(AND($E185="",$F185=""),"金額が未入力",IF(AND($H185="収入",$F185&lt;&gt;""),"入金と出金が逆かも",IF(AND($H185="経費",$E185&lt;&gt;""),"入金と出金が逆かも",IF(AND($F185&lt;&gt;"",$F185&gt;=$B$3),"高額（要確認）",IF($J185&lt;0,"現金がマイナス","OK"))))))))))</f>
        <v/>
      </c>
    </row>
    <row r="186" hidden="1" ht="22" customHeight="1">
      <c r="A186" s="46" t="n"/>
      <c r="B186" s="47" t="n"/>
      <c r="C186" s="48" t="n"/>
      <c r="D186" s="48" t="n"/>
      <c r="E186" s="45" t="n"/>
      <c r="F186" s="45" t="n"/>
      <c r="G186" s="47" t="n"/>
      <c r="H186" s="12">
        <f>IF($C186="","",IF(COUNTIF('集計を見る'!$A$47:$A$49,$C186)&gt;0,"収入",IF(COUNTIF('集計を見る'!$A$50:$A$54,$C186)&gt;0,"その他",IF(COUNTIF('集計を見る'!$A$23:$A$42,$C186)&gt;0,"経費","未登録"))))</f>
        <v/>
      </c>
      <c r="I186" s="12">
        <f>IF($A186="","",TEXT($A186,"yyyy/mm"))</f>
        <v/>
      </c>
      <c r="J186" s="13">
        <f>IF($A186="","",$B$2+SUMIFS($E$5:$E186,$D$5:$D186,"現金")-SUMIFS($F$5:$F186,$D$5:$D186,"現金"))</f>
        <v/>
      </c>
      <c r="K186" s="12">
        <f>IF(AND($A186="",$C186="",$E186="",$F186=""),"",IF($A186="","日付が未入力",IF($C186="","科目が未入力",IF($H186="未登録","科目が一覧にない",IF(AND($E186&lt;&gt;"",$F186&lt;&gt;""),"入金と出金が両方",IF(AND($E186="",$F186=""),"金額が未入力",IF(AND($H186="収入",$F186&lt;&gt;""),"入金と出金が逆かも",IF(AND($H186="経費",$E186&lt;&gt;""),"入金と出金が逆かも",IF(AND($F186&lt;&gt;"",$F186&gt;=$B$3),"高額（要確認）",IF($J186&lt;0,"現金がマイナス","OK"))))))))))</f>
        <v/>
      </c>
    </row>
    <row r="187" hidden="1" ht="22" customHeight="1">
      <c r="A187" s="46" t="n"/>
      <c r="B187" s="47" t="n"/>
      <c r="C187" s="48" t="n"/>
      <c r="D187" s="48" t="n"/>
      <c r="E187" s="45" t="n"/>
      <c r="F187" s="45" t="n"/>
      <c r="G187" s="47" t="n"/>
      <c r="H187" s="10">
        <f>IF($C187="","",IF(COUNTIF('集計を見る'!$A$47:$A$49,$C187)&gt;0,"収入",IF(COUNTIF('集計を見る'!$A$50:$A$54,$C187)&gt;0,"その他",IF(COUNTIF('集計を見る'!$A$23:$A$42,$C187)&gt;0,"経費","未登録"))))</f>
        <v/>
      </c>
      <c r="I187" s="10">
        <f>IF($A187="","",TEXT($A187,"yyyy/mm"))</f>
        <v/>
      </c>
      <c r="J187" s="11">
        <f>IF($A187="","",$B$2+SUMIFS($E$5:$E187,$D$5:$D187,"現金")-SUMIFS($F$5:$F187,$D$5:$D187,"現金"))</f>
        <v/>
      </c>
      <c r="K187" s="10">
        <f>IF(AND($A187="",$C187="",$E187="",$F187=""),"",IF($A187="","日付が未入力",IF($C187="","科目が未入力",IF($H187="未登録","科目が一覧にない",IF(AND($E187&lt;&gt;"",$F187&lt;&gt;""),"入金と出金が両方",IF(AND($E187="",$F187=""),"金額が未入力",IF(AND($H187="収入",$F187&lt;&gt;""),"入金と出金が逆かも",IF(AND($H187="経費",$E187&lt;&gt;""),"入金と出金が逆かも",IF(AND($F187&lt;&gt;"",$F187&gt;=$B$3),"高額（要確認）",IF($J187&lt;0,"現金がマイナス","OK"))))))))))</f>
        <v/>
      </c>
    </row>
    <row r="188" hidden="1" ht="22" customHeight="1">
      <c r="A188" s="46" t="n"/>
      <c r="B188" s="47" t="n"/>
      <c r="C188" s="48" t="n"/>
      <c r="D188" s="48" t="n"/>
      <c r="E188" s="45" t="n"/>
      <c r="F188" s="45" t="n"/>
      <c r="G188" s="47" t="n"/>
      <c r="H188" s="12">
        <f>IF($C188="","",IF(COUNTIF('集計を見る'!$A$47:$A$49,$C188)&gt;0,"収入",IF(COUNTIF('集計を見る'!$A$50:$A$54,$C188)&gt;0,"その他",IF(COUNTIF('集計を見る'!$A$23:$A$42,$C188)&gt;0,"経費","未登録"))))</f>
        <v/>
      </c>
      <c r="I188" s="12">
        <f>IF($A188="","",TEXT($A188,"yyyy/mm"))</f>
        <v/>
      </c>
      <c r="J188" s="13">
        <f>IF($A188="","",$B$2+SUMIFS($E$5:$E188,$D$5:$D188,"現金")-SUMIFS($F$5:$F188,$D$5:$D188,"現金"))</f>
        <v/>
      </c>
      <c r="K188" s="12">
        <f>IF(AND($A188="",$C188="",$E188="",$F188=""),"",IF($A188="","日付が未入力",IF($C188="","科目が未入力",IF($H188="未登録","科目が一覧にない",IF(AND($E188&lt;&gt;"",$F188&lt;&gt;""),"入金と出金が両方",IF(AND($E188="",$F188=""),"金額が未入力",IF(AND($H188="収入",$F188&lt;&gt;""),"入金と出金が逆かも",IF(AND($H188="経費",$E188&lt;&gt;""),"入金と出金が逆かも",IF(AND($F188&lt;&gt;"",$F188&gt;=$B$3),"高額（要確認）",IF($J188&lt;0,"現金がマイナス","OK"))))))))))</f>
        <v/>
      </c>
    </row>
    <row r="189" hidden="1" ht="22" customHeight="1">
      <c r="A189" s="46" t="n"/>
      <c r="B189" s="47" t="n"/>
      <c r="C189" s="48" t="n"/>
      <c r="D189" s="48" t="n"/>
      <c r="E189" s="45" t="n"/>
      <c r="F189" s="45" t="n"/>
      <c r="G189" s="47" t="n"/>
      <c r="H189" s="10">
        <f>IF($C189="","",IF(COUNTIF('集計を見る'!$A$47:$A$49,$C189)&gt;0,"収入",IF(COUNTIF('集計を見る'!$A$50:$A$54,$C189)&gt;0,"その他",IF(COUNTIF('集計を見る'!$A$23:$A$42,$C189)&gt;0,"経費","未登録"))))</f>
        <v/>
      </c>
      <c r="I189" s="10">
        <f>IF($A189="","",TEXT($A189,"yyyy/mm"))</f>
        <v/>
      </c>
      <c r="J189" s="11">
        <f>IF($A189="","",$B$2+SUMIFS($E$5:$E189,$D$5:$D189,"現金")-SUMIFS($F$5:$F189,$D$5:$D189,"現金"))</f>
        <v/>
      </c>
      <c r="K189" s="10">
        <f>IF(AND($A189="",$C189="",$E189="",$F189=""),"",IF($A189="","日付が未入力",IF($C189="","科目が未入力",IF($H189="未登録","科目が一覧にない",IF(AND($E189&lt;&gt;"",$F189&lt;&gt;""),"入金と出金が両方",IF(AND($E189="",$F189=""),"金額が未入力",IF(AND($H189="収入",$F189&lt;&gt;""),"入金と出金が逆かも",IF(AND($H189="経費",$E189&lt;&gt;""),"入金と出金が逆かも",IF(AND($F189&lt;&gt;"",$F189&gt;=$B$3),"高額（要確認）",IF($J189&lt;0,"現金がマイナス","OK"))))))))))</f>
        <v/>
      </c>
    </row>
    <row r="190" hidden="1" ht="22" customHeight="1">
      <c r="A190" s="46" t="n"/>
      <c r="B190" s="47" t="n"/>
      <c r="C190" s="48" t="n"/>
      <c r="D190" s="48" t="n"/>
      <c r="E190" s="45" t="n"/>
      <c r="F190" s="45" t="n"/>
      <c r="G190" s="47" t="n"/>
      <c r="H190" s="12">
        <f>IF($C190="","",IF(COUNTIF('集計を見る'!$A$47:$A$49,$C190)&gt;0,"収入",IF(COUNTIF('集計を見る'!$A$50:$A$54,$C190)&gt;0,"その他",IF(COUNTIF('集計を見る'!$A$23:$A$42,$C190)&gt;0,"経費","未登録"))))</f>
        <v/>
      </c>
      <c r="I190" s="12">
        <f>IF($A190="","",TEXT($A190,"yyyy/mm"))</f>
        <v/>
      </c>
      <c r="J190" s="13">
        <f>IF($A190="","",$B$2+SUMIFS($E$5:$E190,$D$5:$D190,"現金")-SUMIFS($F$5:$F190,$D$5:$D190,"現金"))</f>
        <v/>
      </c>
      <c r="K190" s="12">
        <f>IF(AND($A190="",$C190="",$E190="",$F190=""),"",IF($A190="","日付が未入力",IF($C190="","科目が未入力",IF($H190="未登録","科目が一覧にない",IF(AND($E190&lt;&gt;"",$F190&lt;&gt;""),"入金と出金が両方",IF(AND($E190="",$F190=""),"金額が未入力",IF(AND($H190="収入",$F190&lt;&gt;""),"入金と出金が逆かも",IF(AND($H190="経費",$E190&lt;&gt;""),"入金と出金が逆かも",IF(AND($F190&lt;&gt;"",$F190&gt;=$B$3),"高額（要確認）",IF($J190&lt;0,"現金がマイナス","OK"))))))))))</f>
        <v/>
      </c>
    </row>
    <row r="191" hidden="1" ht="22" customHeight="1">
      <c r="A191" s="46" t="n"/>
      <c r="B191" s="47" t="n"/>
      <c r="C191" s="48" t="n"/>
      <c r="D191" s="48" t="n"/>
      <c r="E191" s="45" t="n"/>
      <c r="F191" s="45" t="n"/>
      <c r="G191" s="47" t="n"/>
      <c r="H191" s="10">
        <f>IF($C191="","",IF(COUNTIF('集計を見る'!$A$47:$A$49,$C191)&gt;0,"収入",IF(COUNTIF('集計を見る'!$A$50:$A$54,$C191)&gt;0,"その他",IF(COUNTIF('集計を見る'!$A$23:$A$42,$C191)&gt;0,"経費","未登録"))))</f>
        <v/>
      </c>
      <c r="I191" s="10">
        <f>IF($A191="","",TEXT($A191,"yyyy/mm"))</f>
        <v/>
      </c>
      <c r="J191" s="11">
        <f>IF($A191="","",$B$2+SUMIFS($E$5:$E191,$D$5:$D191,"現金")-SUMIFS($F$5:$F191,$D$5:$D191,"現金"))</f>
        <v/>
      </c>
      <c r="K191" s="10">
        <f>IF(AND($A191="",$C191="",$E191="",$F191=""),"",IF($A191="","日付が未入力",IF($C191="","科目が未入力",IF($H191="未登録","科目が一覧にない",IF(AND($E191&lt;&gt;"",$F191&lt;&gt;""),"入金と出金が両方",IF(AND($E191="",$F191=""),"金額が未入力",IF(AND($H191="収入",$F191&lt;&gt;""),"入金と出金が逆かも",IF(AND($H191="経費",$E191&lt;&gt;""),"入金と出金が逆かも",IF(AND($F191&lt;&gt;"",$F191&gt;=$B$3),"高額（要確認）",IF($J191&lt;0,"現金がマイナス","OK"))))))))))</f>
        <v/>
      </c>
    </row>
    <row r="192" hidden="1" ht="22" customHeight="1">
      <c r="A192" s="46" t="n"/>
      <c r="B192" s="47" t="n"/>
      <c r="C192" s="48" t="n"/>
      <c r="D192" s="48" t="n"/>
      <c r="E192" s="45" t="n"/>
      <c r="F192" s="45" t="n"/>
      <c r="G192" s="47" t="n"/>
      <c r="H192" s="12">
        <f>IF($C192="","",IF(COUNTIF('集計を見る'!$A$47:$A$49,$C192)&gt;0,"収入",IF(COUNTIF('集計を見る'!$A$50:$A$54,$C192)&gt;0,"その他",IF(COUNTIF('集計を見る'!$A$23:$A$42,$C192)&gt;0,"経費","未登録"))))</f>
        <v/>
      </c>
      <c r="I192" s="12">
        <f>IF($A192="","",TEXT($A192,"yyyy/mm"))</f>
        <v/>
      </c>
      <c r="J192" s="13">
        <f>IF($A192="","",$B$2+SUMIFS($E$5:$E192,$D$5:$D192,"現金")-SUMIFS($F$5:$F192,$D$5:$D192,"現金"))</f>
        <v/>
      </c>
      <c r="K192" s="12">
        <f>IF(AND($A192="",$C192="",$E192="",$F192=""),"",IF($A192="","日付が未入力",IF($C192="","科目が未入力",IF($H192="未登録","科目が一覧にない",IF(AND($E192&lt;&gt;"",$F192&lt;&gt;""),"入金と出金が両方",IF(AND($E192="",$F192=""),"金額が未入力",IF(AND($H192="収入",$F192&lt;&gt;""),"入金と出金が逆かも",IF(AND($H192="経費",$E192&lt;&gt;""),"入金と出金が逆かも",IF(AND($F192&lt;&gt;"",$F192&gt;=$B$3),"高額（要確認）",IF($J192&lt;0,"現金がマイナス","OK"))))))))))</f>
        <v/>
      </c>
    </row>
    <row r="193" hidden="1" ht="22" customHeight="1">
      <c r="A193" s="46" t="n"/>
      <c r="B193" s="47" t="n"/>
      <c r="C193" s="48" t="n"/>
      <c r="D193" s="48" t="n"/>
      <c r="E193" s="45" t="n"/>
      <c r="F193" s="45" t="n"/>
      <c r="G193" s="47" t="n"/>
      <c r="H193" s="10">
        <f>IF($C193="","",IF(COUNTIF('集計を見る'!$A$47:$A$49,$C193)&gt;0,"収入",IF(COUNTIF('集計を見る'!$A$50:$A$54,$C193)&gt;0,"その他",IF(COUNTIF('集計を見る'!$A$23:$A$42,$C193)&gt;0,"経費","未登録"))))</f>
        <v/>
      </c>
      <c r="I193" s="10">
        <f>IF($A193="","",TEXT($A193,"yyyy/mm"))</f>
        <v/>
      </c>
      <c r="J193" s="11">
        <f>IF($A193="","",$B$2+SUMIFS($E$5:$E193,$D$5:$D193,"現金")-SUMIFS($F$5:$F193,$D$5:$D193,"現金"))</f>
        <v/>
      </c>
      <c r="K193" s="10">
        <f>IF(AND($A193="",$C193="",$E193="",$F193=""),"",IF($A193="","日付が未入力",IF($C193="","科目が未入力",IF($H193="未登録","科目が一覧にない",IF(AND($E193&lt;&gt;"",$F193&lt;&gt;""),"入金と出金が両方",IF(AND($E193="",$F193=""),"金額が未入力",IF(AND($H193="収入",$F193&lt;&gt;""),"入金と出金が逆かも",IF(AND($H193="経費",$E193&lt;&gt;""),"入金と出金が逆かも",IF(AND($F193&lt;&gt;"",$F193&gt;=$B$3),"高額（要確認）",IF($J193&lt;0,"現金がマイナス","OK"))))))))))</f>
        <v/>
      </c>
    </row>
    <row r="194" hidden="1" ht="22" customHeight="1">
      <c r="A194" s="46" t="n"/>
      <c r="B194" s="47" t="n"/>
      <c r="C194" s="48" t="n"/>
      <c r="D194" s="48" t="n"/>
      <c r="E194" s="45" t="n"/>
      <c r="F194" s="45" t="n"/>
      <c r="G194" s="47" t="n"/>
      <c r="H194" s="12">
        <f>IF($C194="","",IF(COUNTIF('集計を見る'!$A$47:$A$49,$C194)&gt;0,"収入",IF(COUNTIF('集計を見る'!$A$50:$A$54,$C194)&gt;0,"その他",IF(COUNTIF('集計を見る'!$A$23:$A$42,$C194)&gt;0,"経費","未登録"))))</f>
        <v/>
      </c>
      <c r="I194" s="12">
        <f>IF($A194="","",TEXT($A194,"yyyy/mm"))</f>
        <v/>
      </c>
      <c r="J194" s="13">
        <f>IF($A194="","",$B$2+SUMIFS($E$5:$E194,$D$5:$D194,"現金")-SUMIFS($F$5:$F194,$D$5:$D194,"現金"))</f>
        <v/>
      </c>
      <c r="K194" s="12">
        <f>IF(AND($A194="",$C194="",$E194="",$F194=""),"",IF($A194="","日付が未入力",IF($C194="","科目が未入力",IF($H194="未登録","科目が一覧にない",IF(AND($E194&lt;&gt;"",$F194&lt;&gt;""),"入金と出金が両方",IF(AND($E194="",$F194=""),"金額が未入力",IF(AND($H194="収入",$F194&lt;&gt;""),"入金と出金が逆かも",IF(AND($H194="経費",$E194&lt;&gt;""),"入金と出金が逆かも",IF(AND($F194&lt;&gt;"",$F194&gt;=$B$3),"高額（要確認）",IF($J194&lt;0,"現金がマイナス","OK"))))))))))</f>
        <v/>
      </c>
    </row>
    <row r="195" hidden="1" ht="22" customHeight="1">
      <c r="A195" s="46" t="n"/>
      <c r="B195" s="47" t="n"/>
      <c r="C195" s="48" t="n"/>
      <c r="D195" s="48" t="n"/>
      <c r="E195" s="45" t="n"/>
      <c r="F195" s="45" t="n"/>
      <c r="G195" s="47" t="n"/>
      <c r="H195" s="10">
        <f>IF($C195="","",IF(COUNTIF('集計を見る'!$A$47:$A$49,$C195)&gt;0,"収入",IF(COUNTIF('集計を見る'!$A$50:$A$54,$C195)&gt;0,"その他",IF(COUNTIF('集計を見る'!$A$23:$A$42,$C195)&gt;0,"経費","未登録"))))</f>
        <v/>
      </c>
      <c r="I195" s="10">
        <f>IF($A195="","",TEXT($A195,"yyyy/mm"))</f>
        <v/>
      </c>
      <c r="J195" s="11">
        <f>IF($A195="","",$B$2+SUMIFS($E$5:$E195,$D$5:$D195,"現金")-SUMIFS($F$5:$F195,$D$5:$D195,"現金"))</f>
        <v/>
      </c>
      <c r="K195" s="10">
        <f>IF(AND($A195="",$C195="",$E195="",$F195=""),"",IF($A195="","日付が未入力",IF($C195="","科目が未入力",IF($H195="未登録","科目が一覧にない",IF(AND($E195&lt;&gt;"",$F195&lt;&gt;""),"入金と出金が両方",IF(AND($E195="",$F195=""),"金額が未入力",IF(AND($H195="収入",$F195&lt;&gt;""),"入金と出金が逆かも",IF(AND($H195="経費",$E195&lt;&gt;""),"入金と出金が逆かも",IF(AND($F195&lt;&gt;"",$F195&gt;=$B$3),"高額（要確認）",IF($J195&lt;0,"現金がマイナス","OK"))))))))))</f>
        <v/>
      </c>
    </row>
    <row r="196" hidden="1" ht="22" customHeight="1">
      <c r="A196" s="46" t="n"/>
      <c r="B196" s="47" t="n"/>
      <c r="C196" s="48" t="n"/>
      <c r="D196" s="48" t="n"/>
      <c r="E196" s="45" t="n"/>
      <c r="F196" s="45" t="n"/>
      <c r="G196" s="47" t="n"/>
      <c r="H196" s="12">
        <f>IF($C196="","",IF(COUNTIF('集計を見る'!$A$47:$A$49,$C196)&gt;0,"収入",IF(COUNTIF('集計を見る'!$A$50:$A$54,$C196)&gt;0,"その他",IF(COUNTIF('集計を見る'!$A$23:$A$42,$C196)&gt;0,"経費","未登録"))))</f>
        <v/>
      </c>
      <c r="I196" s="12">
        <f>IF($A196="","",TEXT($A196,"yyyy/mm"))</f>
        <v/>
      </c>
      <c r="J196" s="13">
        <f>IF($A196="","",$B$2+SUMIFS($E$5:$E196,$D$5:$D196,"現金")-SUMIFS($F$5:$F196,$D$5:$D196,"現金"))</f>
        <v/>
      </c>
      <c r="K196" s="12">
        <f>IF(AND($A196="",$C196="",$E196="",$F196=""),"",IF($A196="","日付が未入力",IF($C196="","科目が未入力",IF($H196="未登録","科目が一覧にない",IF(AND($E196&lt;&gt;"",$F196&lt;&gt;""),"入金と出金が両方",IF(AND($E196="",$F196=""),"金額が未入力",IF(AND($H196="収入",$F196&lt;&gt;""),"入金と出金が逆かも",IF(AND($H196="経費",$E196&lt;&gt;""),"入金と出金が逆かも",IF(AND($F196&lt;&gt;"",$F196&gt;=$B$3),"高額（要確認）",IF($J196&lt;0,"現金がマイナス","OK"))))))))))</f>
        <v/>
      </c>
    </row>
    <row r="197" hidden="1" ht="22" customHeight="1">
      <c r="A197" s="46" t="n"/>
      <c r="B197" s="47" t="n"/>
      <c r="C197" s="48" t="n"/>
      <c r="D197" s="48" t="n"/>
      <c r="E197" s="45" t="n"/>
      <c r="F197" s="45" t="n"/>
      <c r="G197" s="47" t="n"/>
      <c r="H197" s="10">
        <f>IF($C197="","",IF(COUNTIF('集計を見る'!$A$47:$A$49,$C197)&gt;0,"収入",IF(COUNTIF('集計を見る'!$A$50:$A$54,$C197)&gt;0,"その他",IF(COUNTIF('集計を見る'!$A$23:$A$42,$C197)&gt;0,"経費","未登録"))))</f>
        <v/>
      </c>
      <c r="I197" s="10">
        <f>IF($A197="","",TEXT($A197,"yyyy/mm"))</f>
        <v/>
      </c>
      <c r="J197" s="11">
        <f>IF($A197="","",$B$2+SUMIFS($E$5:$E197,$D$5:$D197,"現金")-SUMIFS($F$5:$F197,$D$5:$D197,"現金"))</f>
        <v/>
      </c>
      <c r="K197" s="10">
        <f>IF(AND($A197="",$C197="",$E197="",$F197=""),"",IF($A197="","日付が未入力",IF($C197="","科目が未入力",IF($H197="未登録","科目が一覧にない",IF(AND($E197&lt;&gt;"",$F197&lt;&gt;""),"入金と出金が両方",IF(AND($E197="",$F197=""),"金額が未入力",IF(AND($H197="収入",$F197&lt;&gt;""),"入金と出金が逆かも",IF(AND($H197="経費",$E197&lt;&gt;""),"入金と出金が逆かも",IF(AND($F197&lt;&gt;"",$F197&gt;=$B$3),"高額（要確認）",IF($J197&lt;0,"現金がマイナス","OK"))))))))))</f>
        <v/>
      </c>
    </row>
    <row r="198" hidden="1" ht="22" customHeight="1">
      <c r="A198" s="46" t="n"/>
      <c r="B198" s="47" t="n"/>
      <c r="C198" s="48" t="n"/>
      <c r="D198" s="48" t="n"/>
      <c r="E198" s="45" t="n"/>
      <c r="F198" s="45" t="n"/>
      <c r="G198" s="47" t="n"/>
      <c r="H198" s="12">
        <f>IF($C198="","",IF(COUNTIF('集計を見る'!$A$47:$A$49,$C198)&gt;0,"収入",IF(COUNTIF('集計を見る'!$A$50:$A$54,$C198)&gt;0,"その他",IF(COUNTIF('集計を見る'!$A$23:$A$42,$C198)&gt;0,"経費","未登録"))))</f>
        <v/>
      </c>
      <c r="I198" s="12">
        <f>IF($A198="","",TEXT($A198,"yyyy/mm"))</f>
        <v/>
      </c>
      <c r="J198" s="13">
        <f>IF($A198="","",$B$2+SUMIFS($E$5:$E198,$D$5:$D198,"現金")-SUMIFS($F$5:$F198,$D$5:$D198,"現金"))</f>
        <v/>
      </c>
      <c r="K198" s="12">
        <f>IF(AND($A198="",$C198="",$E198="",$F198=""),"",IF($A198="","日付が未入力",IF($C198="","科目が未入力",IF($H198="未登録","科目が一覧にない",IF(AND($E198&lt;&gt;"",$F198&lt;&gt;""),"入金と出金が両方",IF(AND($E198="",$F198=""),"金額が未入力",IF(AND($H198="収入",$F198&lt;&gt;""),"入金と出金が逆かも",IF(AND($H198="経費",$E198&lt;&gt;""),"入金と出金が逆かも",IF(AND($F198&lt;&gt;"",$F198&gt;=$B$3),"高額（要確認）",IF($J198&lt;0,"現金がマイナス","OK"))))))))))</f>
        <v/>
      </c>
    </row>
    <row r="199" hidden="1" ht="22" customHeight="1">
      <c r="A199" s="46" t="n"/>
      <c r="B199" s="47" t="n"/>
      <c r="C199" s="48" t="n"/>
      <c r="D199" s="48" t="n"/>
      <c r="E199" s="45" t="n"/>
      <c r="F199" s="45" t="n"/>
      <c r="G199" s="47" t="n"/>
      <c r="H199" s="10">
        <f>IF($C199="","",IF(COUNTIF('集計を見る'!$A$47:$A$49,$C199)&gt;0,"収入",IF(COUNTIF('集計を見る'!$A$50:$A$54,$C199)&gt;0,"その他",IF(COUNTIF('集計を見る'!$A$23:$A$42,$C199)&gt;0,"経費","未登録"))))</f>
        <v/>
      </c>
      <c r="I199" s="10">
        <f>IF($A199="","",TEXT($A199,"yyyy/mm"))</f>
        <v/>
      </c>
      <c r="J199" s="11">
        <f>IF($A199="","",$B$2+SUMIFS($E$5:$E199,$D$5:$D199,"現金")-SUMIFS($F$5:$F199,$D$5:$D199,"現金"))</f>
        <v/>
      </c>
      <c r="K199" s="10">
        <f>IF(AND($A199="",$C199="",$E199="",$F199=""),"",IF($A199="","日付が未入力",IF($C199="","科目が未入力",IF($H199="未登録","科目が一覧にない",IF(AND($E199&lt;&gt;"",$F199&lt;&gt;""),"入金と出金が両方",IF(AND($E199="",$F199=""),"金額が未入力",IF(AND($H199="収入",$F199&lt;&gt;""),"入金と出金が逆かも",IF(AND($H199="経費",$E199&lt;&gt;""),"入金と出金が逆かも",IF(AND($F199&lt;&gt;"",$F199&gt;=$B$3),"高額（要確認）",IF($J199&lt;0,"現金がマイナス","OK"))))))))))</f>
        <v/>
      </c>
    </row>
    <row r="200" hidden="1" ht="22" customHeight="1">
      <c r="A200" s="46" t="n"/>
      <c r="B200" s="47" t="n"/>
      <c r="C200" s="48" t="n"/>
      <c r="D200" s="48" t="n"/>
      <c r="E200" s="45" t="n"/>
      <c r="F200" s="45" t="n"/>
      <c r="G200" s="47" t="n"/>
      <c r="H200" s="12">
        <f>IF($C200="","",IF(COUNTIF('集計を見る'!$A$47:$A$49,$C200)&gt;0,"収入",IF(COUNTIF('集計を見る'!$A$50:$A$54,$C200)&gt;0,"その他",IF(COUNTIF('集計を見る'!$A$23:$A$42,$C200)&gt;0,"経費","未登録"))))</f>
        <v/>
      </c>
      <c r="I200" s="12">
        <f>IF($A200="","",TEXT($A200,"yyyy/mm"))</f>
        <v/>
      </c>
      <c r="J200" s="13">
        <f>IF($A200="","",$B$2+SUMIFS($E$5:$E200,$D$5:$D200,"現金")-SUMIFS($F$5:$F200,$D$5:$D200,"現金"))</f>
        <v/>
      </c>
      <c r="K200" s="12">
        <f>IF(AND($A200="",$C200="",$E200="",$F200=""),"",IF($A200="","日付が未入力",IF($C200="","科目が未入力",IF($H200="未登録","科目が一覧にない",IF(AND($E200&lt;&gt;"",$F200&lt;&gt;""),"入金と出金が両方",IF(AND($E200="",$F200=""),"金額が未入力",IF(AND($H200="収入",$F200&lt;&gt;""),"入金と出金が逆かも",IF(AND($H200="経費",$E200&lt;&gt;""),"入金と出金が逆かも",IF(AND($F200&lt;&gt;"",$F200&gt;=$B$3),"高額（要確認）",IF($J200&lt;0,"現金がマイナス","OK"))))))))))</f>
        <v/>
      </c>
    </row>
    <row r="201" hidden="1" ht="22" customHeight="1">
      <c r="A201" s="46" t="n"/>
      <c r="B201" s="47" t="n"/>
      <c r="C201" s="48" t="n"/>
      <c r="D201" s="48" t="n"/>
      <c r="E201" s="45" t="n"/>
      <c r="F201" s="45" t="n"/>
      <c r="G201" s="47" t="n"/>
      <c r="H201" s="10">
        <f>IF($C201="","",IF(COUNTIF('集計を見る'!$A$47:$A$49,$C201)&gt;0,"収入",IF(COUNTIF('集計を見る'!$A$50:$A$54,$C201)&gt;0,"その他",IF(COUNTIF('集計を見る'!$A$23:$A$42,$C201)&gt;0,"経費","未登録"))))</f>
        <v/>
      </c>
      <c r="I201" s="10">
        <f>IF($A201="","",TEXT($A201,"yyyy/mm"))</f>
        <v/>
      </c>
      <c r="J201" s="11">
        <f>IF($A201="","",$B$2+SUMIFS($E$5:$E201,$D$5:$D201,"現金")-SUMIFS($F$5:$F201,$D$5:$D201,"現金"))</f>
        <v/>
      </c>
      <c r="K201" s="10">
        <f>IF(AND($A201="",$C201="",$E201="",$F201=""),"",IF($A201="","日付が未入力",IF($C201="","科目が未入力",IF($H201="未登録","科目が一覧にない",IF(AND($E201&lt;&gt;"",$F201&lt;&gt;""),"入金と出金が両方",IF(AND($E201="",$F201=""),"金額が未入力",IF(AND($H201="収入",$F201&lt;&gt;""),"入金と出金が逆かも",IF(AND($H201="経費",$E201&lt;&gt;""),"入金と出金が逆かも",IF(AND($F201&lt;&gt;"",$F201&gt;=$B$3),"高額（要確認）",IF($J201&lt;0,"現金がマイナス","OK"))))))))))</f>
        <v/>
      </c>
    </row>
    <row r="202" hidden="1" ht="22" customHeight="1">
      <c r="A202" s="46" t="n"/>
      <c r="B202" s="47" t="n"/>
      <c r="C202" s="48" t="n"/>
      <c r="D202" s="48" t="n"/>
      <c r="E202" s="45" t="n"/>
      <c r="F202" s="45" t="n"/>
      <c r="G202" s="47" t="n"/>
      <c r="H202" s="12">
        <f>IF($C202="","",IF(COUNTIF('集計を見る'!$A$47:$A$49,$C202)&gt;0,"収入",IF(COUNTIF('集計を見る'!$A$50:$A$54,$C202)&gt;0,"その他",IF(COUNTIF('集計を見る'!$A$23:$A$42,$C202)&gt;0,"経費","未登録"))))</f>
        <v/>
      </c>
      <c r="I202" s="12">
        <f>IF($A202="","",TEXT($A202,"yyyy/mm"))</f>
        <v/>
      </c>
      <c r="J202" s="13">
        <f>IF($A202="","",$B$2+SUMIFS($E$5:$E202,$D$5:$D202,"現金")-SUMIFS($F$5:$F202,$D$5:$D202,"現金"))</f>
        <v/>
      </c>
      <c r="K202" s="12">
        <f>IF(AND($A202="",$C202="",$E202="",$F202=""),"",IF($A202="","日付が未入力",IF($C202="","科目が未入力",IF($H202="未登録","科目が一覧にない",IF(AND($E202&lt;&gt;"",$F202&lt;&gt;""),"入金と出金が両方",IF(AND($E202="",$F202=""),"金額が未入力",IF(AND($H202="収入",$F202&lt;&gt;""),"入金と出金が逆かも",IF(AND($H202="経費",$E202&lt;&gt;""),"入金と出金が逆かも",IF(AND($F202&lt;&gt;"",$F202&gt;=$B$3),"高額（要確認）",IF($J202&lt;0,"現金がマイナス","OK"))))))))))</f>
        <v/>
      </c>
    </row>
    <row r="203" hidden="1" ht="22" customHeight="1">
      <c r="A203" s="46" t="n"/>
      <c r="B203" s="47" t="n"/>
      <c r="C203" s="48" t="n"/>
      <c r="D203" s="48" t="n"/>
      <c r="E203" s="45" t="n"/>
      <c r="F203" s="45" t="n"/>
      <c r="G203" s="47" t="n"/>
      <c r="H203" s="10">
        <f>IF($C203="","",IF(COUNTIF('集計を見る'!$A$47:$A$49,$C203)&gt;0,"収入",IF(COUNTIF('集計を見る'!$A$50:$A$54,$C203)&gt;0,"その他",IF(COUNTIF('集計を見る'!$A$23:$A$42,$C203)&gt;0,"経費","未登録"))))</f>
        <v/>
      </c>
      <c r="I203" s="10">
        <f>IF($A203="","",TEXT($A203,"yyyy/mm"))</f>
        <v/>
      </c>
      <c r="J203" s="11">
        <f>IF($A203="","",$B$2+SUMIFS($E$5:$E203,$D$5:$D203,"現金")-SUMIFS($F$5:$F203,$D$5:$D203,"現金"))</f>
        <v/>
      </c>
      <c r="K203" s="10">
        <f>IF(AND($A203="",$C203="",$E203="",$F203=""),"",IF($A203="","日付が未入力",IF($C203="","科目が未入力",IF($H203="未登録","科目が一覧にない",IF(AND($E203&lt;&gt;"",$F203&lt;&gt;""),"入金と出金が両方",IF(AND($E203="",$F203=""),"金額が未入力",IF(AND($H203="収入",$F203&lt;&gt;""),"入金と出金が逆かも",IF(AND($H203="経費",$E203&lt;&gt;""),"入金と出金が逆かも",IF(AND($F203&lt;&gt;"",$F203&gt;=$B$3),"高額（要確認）",IF($J203&lt;0,"現金がマイナス","OK"))))))))))</f>
        <v/>
      </c>
    </row>
    <row r="204" hidden="1" ht="22" customHeight="1">
      <c r="A204" s="46" t="n"/>
      <c r="B204" s="47" t="n"/>
      <c r="C204" s="48" t="n"/>
      <c r="D204" s="48" t="n"/>
      <c r="E204" s="45" t="n"/>
      <c r="F204" s="45" t="n"/>
      <c r="G204" s="47" t="n"/>
      <c r="H204" s="12">
        <f>IF($C204="","",IF(COUNTIF('集計を見る'!$A$47:$A$49,$C204)&gt;0,"収入",IF(COUNTIF('集計を見る'!$A$50:$A$54,$C204)&gt;0,"その他",IF(COUNTIF('集計を見る'!$A$23:$A$42,$C204)&gt;0,"経費","未登録"))))</f>
        <v/>
      </c>
      <c r="I204" s="12">
        <f>IF($A204="","",TEXT($A204,"yyyy/mm"))</f>
        <v/>
      </c>
      <c r="J204" s="13">
        <f>IF($A204="","",$B$2+SUMIFS($E$5:$E204,$D$5:$D204,"現金")-SUMIFS($F$5:$F204,$D$5:$D204,"現金"))</f>
        <v/>
      </c>
      <c r="K204" s="12">
        <f>IF(AND($A204="",$C204="",$E204="",$F204=""),"",IF($A204="","日付が未入力",IF($C204="","科目が未入力",IF($H204="未登録","科目が一覧にない",IF(AND($E204&lt;&gt;"",$F204&lt;&gt;""),"入金と出金が両方",IF(AND($E204="",$F204=""),"金額が未入力",IF(AND($H204="収入",$F204&lt;&gt;""),"入金と出金が逆かも",IF(AND($H204="経費",$E204&lt;&gt;""),"入金と出金が逆かも",IF(AND($F204&lt;&gt;"",$F204&gt;=$B$3),"高額（要確認）",IF($J204&lt;0,"現金がマイナス","OK"))))))))))</f>
        <v/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autoFilter ref="A4:K204"/>
  <conditionalFormatting sqref="J5:J204">
    <cfRule type="cellIs" priority="1" operator="lessThan" dxfId="0">
      <formula>0</formula>
    </cfRule>
  </conditionalFormatting>
  <dataValidations count="9">
    <dataValidation sqref="C5:C204" showDropDown="0" showInputMessage="0" showErrorMessage="0" allowBlank="1" type="list">
      <formula1>"仕入,租税公課,荷造運賃,水道光熱費,旅費交通費,通信費,広告宣伝費,接待交際費,損害保険料,修繕費,消耗品費,福利厚生費,給料賃金,外注工賃,利子割引料,地代家賃,支払手数料,新聞図書費,車両費,雑費,売上,雑収入,受取利息,事業主借,事業主貸,普通預金,借入金,元入金"</formula1>
    </dataValidation>
    <dataValidation sqref="D5:D204" showDropDown="0" showInputMessage="0" showErrorMessage="0" allowBlank="1" type="list">
      <formula1>"現金,普通預金,クレジットカード,口座引落,電子マネー,その他"</formula1>
    </dataValidation>
    <dataValidation sqref="A5:A204" showDropDown="0" showInputMessage="1" showErrorMessage="0" allowBlank="1" promptTitle="日付" prompt="2026/9/1 のように入力します。カレンダーの日付として扱われます"/>
    <dataValidation sqref="B5:B204" showDropDown="0" showInputMessage="1" showErrorMessage="0" allowBlank="1" promptTitle="内容" prompt="あとで見て分かるように短く書きます"/>
    <dataValidation sqref="C5:C204" showDropDown="0" showInputMessage="1" showErrorMessage="0" allowBlank="1" promptTitle="分類" prompt="右の▼から選びます。一覧は「集計」シートで増やせます"/>
    <dataValidation sqref="E5:E204" showDropDown="0" showInputMessage="1" showErrorMessage="0" allowBlank="1" promptTitle="金額" prompt="数字だけを入力します。カンマは自動で付きます"/>
    <dataValidation sqref="F5:F204" showDropDown="0" showInputMessage="1" showErrorMessage="0" allowBlank="1" promptTitle="金額" prompt="数字だけを入力します。カンマは自動で付きます"/>
    <dataValidation sqref="G5:G204" showDropDown="0" showInputMessage="1" showErrorMessage="0" allowBlank="1" promptTitle="内容" prompt="あとで見て分かるように短く書きます"/>
    <dataValidation sqref="B2" showDropDown="0" showInputMessage="1" showErrorMessage="0" allowBlank="1" promptTitle="金額" prompt="数字だけを入力します。カンマは自動で付きます"/>
  </dataValidations>
  <printOptions horizontalCentered="1"/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F92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4" customWidth="1" min="3" max="3"/>
    <col width="14" customWidth="1" min="4" max="4"/>
    <col width="12" customWidth="1" min="5" max="5"/>
    <col width="16" customWidth="1" min="6" max="6"/>
  </cols>
  <sheetData>
    <row r="1" ht="30" customHeight="1">
      <c r="A1" s="14" t="inlineStr">
        <is>
          <t>経費帳・現金出納帳</t>
        </is>
      </c>
    </row>
    <row r="2" ht="22" customHeight="1">
      <c r="A2" s="3" t="inlineStr">
        <is>
          <t>「入力する」に日付・科目・入金・出金を打つだけで、仕分けと現金残高と月べつの集計が自動で出ます。</t>
        </is>
      </c>
    </row>
    <row r="3" ht="22" customHeight="1">
      <c r="A3" s="3" t="inlineStr">
        <is>
          <t>配布元: 副業ポートフォリオ https://satoru-log.jp</t>
        </is>
      </c>
    </row>
    <row r="4"/>
    <row r="5" ht="26" customHeight="1">
      <c r="A5" s="15" t="inlineStr">
        <is>
          <t>全体のまとめ</t>
        </is>
      </c>
      <c r="B5" s="15" t="n"/>
      <c r="C5" s="15" t="n"/>
      <c r="D5" s="15" t="n"/>
      <c r="E5" s="15" t="n"/>
      <c r="F5" s="15" t="n"/>
    </row>
    <row r="6" ht="22" customHeight="1">
      <c r="A6" s="16" t="inlineStr">
        <is>
          <t>収入（入金）の合計</t>
        </is>
      </c>
      <c r="B6" s="17">
        <f>SUM('入力する'!$E$5:$E$204)</f>
        <v/>
      </c>
      <c r="C6" s="18" t="n"/>
      <c r="D6" s="18" t="n"/>
      <c r="E6" s="18" t="n"/>
      <c r="F6" s="18" t="n"/>
    </row>
    <row r="7" ht="22" customHeight="1">
      <c r="A7" s="16" t="inlineStr">
        <is>
          <t>経費の合計（出金のうち「経費」）</t>
        </is>
      </c>
      <c r="B7" s="17">
        <f>SUMIF('入力する'!$H$5:$H$204,"経費",'入力する'!$F$5:$F$204)</f>
        <v/>
      </c>
      <c r="C7" s="18" t="n"/>
      <c r="D7" s="18" t="n"/>
      <c r="E7" s="18" t="n"/>
      <c r="F7" s="18" t="n"/>
    </row>
    <row r="8" ht="22" customHeight="1">
      <c r="A8" s="16" t="inlineStr">
        <is>
          <t>その他の出金（事業主貸・預入など）</t>
        </is>
      </c>
      <c r="B8" s="17">
        <f>SUMIF('入力する'!$H$5:$H$204,"その他",'入力する'!$F$5:$F$204)</f>
        <v/>
      </c>
      <c r="C8" s="18" t="n"/>
      <c r="D8" s="18" t="n"/>
      <c r="E8" s="18" t="n"/>
      <c r="F8" s="18" t="n"/>
    </row>
    <row r="9" ht="22" customHeight="1">
      <c r="A9" s="16" t="inlineStr">
        <is>
          <t>出金の合計</t>
        </is>
      </c>
      <c r="B9" s="17">
        <f>SUM('入力する'!$F$5:$F$204)</f>
        <v/>
      </c>
      <c r="C9" s="18" t="n"/>
      <c r="D9" s="18" t="n"/>
      <c r="E9" s="18" t="n"/>
      <c r="F9" s="18" t="n"/>
    </row>
    <row r="10" ht="22" customHeight="1">
      <c r="A10" s="16" t="inlineStr">
        <is>
          <t>差引（収入−経費）</t>
        </is>
      </c>
      <c r="B10" s="17">
        <f>$B$6-$B$7</f>
        <v/>
      </c>
      <c r="C10" s="18" t="n"/>
      <c r="D10" s="18" t="n"/>
      <c r="E10" s="18" t="n"/>
      <c r="F10" s="18" t="n"/>
    </row>
    <row r="11" ht="22" customHeight="1">
      <c r="A11" s="16" t="inlineStr">
        <is>
          <t>記録した件数</t>
        </is>
      </c>
      <c r="B11" s="37">
        <f>COUNT('入力する'!$A$5:$A$204)</f>
        <v/>
      </c>
      <c r="C11" s="18" t="n"/>
      <c r="D11" s="18" t="n"/>
      <c r="E11" s="18" t="n"/>
      <c r="F11" s="18" t="n"/>
    </row>
    <row r="12" ht="22" customHeight="1">
      <c r="A12" s="16" t="inlineStr">
        <is>
          <t>経費の件数</t>
        </is>
      </c>
      <c r="B12" s="37">
        <f>COUNTIF('入力する'!$H$5:$H$204,"経費")</f>
        <v/>
      </c>
      <c r="C12" s="18" t="n"/>
      <c r="D12" s="18" t="n"/>
      <c r="E12" s="18" t="n"/>
      <c r="F12" s="18" t="n"/>
    </row>
    <row r="13" ht="22" customHeight="1">
      <c r="A13" s="16" t="inlineStr">
        <is>
          <t>経費1件あたりの平均額</t>
        </is>
      </c>
      <c r="B13" s="17">
        <f>IF($B$12=0,"",ROUND($B$7/$B$12,0))</f>
        <v/>
      </c>
      <c r="C13" s="18" t="n"/>
      <c r="D13" s="18" t="n"/>
      <c r="E13" s="18" t="n"/>
      <c r="F13" s="18" t="n"/>
    </row>
    <row r="14" ht="22" customHeight="1">
      <c r="A14" s="16" t="inlineStr">
        <is>
          <t>現金の開始残高</t>
        </is>
      </c>
      <c r="B14" s="17">
        <f>'入力する'!$B$2</f>
        <v/>
      </c>
      <c r="C14" s="18" t="n"/>
      <c r="D14" s="18" t="n"/>
      <c r="E14" s="18" t="n"/>
      <c r="F14" s="18" t="n"/>
    </row>
    <row r="15" ht="22" customHeight="1">
      <c r="A15" s="16" t="inlineStr">
        <is>
          <t>現金の入金合計</t>
        </is>
      </c>
      <c r="B15" s="17">
        <f>SUMIF('入力する'!$D$5:$D$204,"現金",'入力する'!$E$5:$E$204)</f>
        <v/>
      </c>
      <c r="C15" s="18" t="n"/>
      <c r="D15" s="18" t="n"/>
      <c r="E15" s="18" t="n"/>
      <c r="F15" s="18" t="n"/>
    </row>
    <row r="16" ht="22" customHeight="1">
      <c r="A16" s="16" t="inlineStr">
        <is>
          <t>現金の出金合計</t>
        </is>
      </c>
      <c r="B16" s="17">
        <f>SUMIF('入力する'!$D$5:$D$204,"現金",'入力する'!$F$5:$F$204)</f>
        <v/>
      </c>
      <c r="C16" s="18" t="n"/>
      <c r="D16" s="18" t="n"/>
      <c r="E16" s="18" t="n"/>
      <c r="F16" s="18" t="n"/>
    </row>
    <row r="17" ht="22" customHeight="1">
      <c r="A17" s="16" t="inlineStr">
        <is>
          <t>現金の帳簿残高（いまの手もと）</t>
        </is>
      </c>
      <c r="B17" s="17">
        <f>$B$14+$B$15-$B$16</f>
        <v/>
      </c>
      <c r="C17" s="18" t="n"/>
      <c r="D17" s="18" t="n"/>
      <c r="E17" s="18" t="n"/>
      <c r="F17" s="18" t="n"/>
    </row>
    <row r="18" ht="22" customHeight="1">
      <c r="A18" s="16" t="inlineStr">
        <is>
          <t>高額（要確認）の出金件数</t>
        </is>
      </c>
      <c r="B18" s="37">
        <f>COUNTIF('入力する'!$K$5:$K$204,"高額（要確認）")</f>
        <v/>
      </c>
      <c r="C18" s="18" t="n"/>
      <c r="D18" s="18" t="n"/>
      <c r="E18" s="18" t="n"/>
      <c r="F18" s="18" t="n"/>
    </row>
    <row r="19" ht="22" customHeight="1">
      <c r="A19" s="16" t="inlineStr">
        <is>
          <t>直したほうがよい行の件数</t>
        </is>
      </c>
      <c r="B19" s="37">
        <f>COUNTIF('入力する'!$K$5:$K$204,"日付が未入力")+COUNTIF('入力する'!$K$5:$K$204,"科目が未入力")+COUNTIF('入力する'!$K$5:$K$204,"科目が一覧にない")+COUNTIF('入力する'!$K$5:$K$204,"入金と出金が両方")+COUNTIF('入力する'!$K$5:$K$204,"金額が未入力")+COUNTIF('入力する'!$K$5:$K$204,"入金と出金が逆かも")+COUNTIF('入力する'!$K$5:$K$204,"現金がマイナス")</f>
        <v/>
      </c>
      <c r="C19" s="18" t="n"/>
      <c r="D19" s="18" t="n"/>
      <c r="E19" s="18" t="n"/>
      <c r="F19" s="18" t="n"/>
    </row>
    <row r="20"/>
    <row r="21" ht="26" customHeight="1">
      <c r="A21" s="15" t="inlineStr">
        <is>
          <t>経費の科目べつ集計（金額の多い順に順位）</t>
        </is>
      </c>
      <c r="B21" s="15" t="n"/>
      <c r="C21" s="15" t="n"/>
      <c r="D21" s="15" t="n"/>
      <c r="E21" s="15" t="n"/>
      <c r="F21" s="15" t="n"/>
    </row>
    <row r="22" ht="26" customHeight="1">
      <c r="A22" s="6" t="inlineStr">
        <is>
          <t>勘定科目</t>
        </is>
      </c>
      <c r="B22" s="6" t="inlineStr">
        <is>
          <t>出金の合計</t>
        </is>
      </c>
      <c r="C22" s="6" t="inlineStr">
        <is>
          <t>構成比</t>
        </is>
      </c>
      <c r="D22" s="6" t="inlineStr">
        <is>
          <t>順位</t>
        </is>
      </c>
      <c r="E22" s="6" t="inlineStr">
        <is>
          <t>件数</t>
        </is>
      </c>
      <c r="F22" s="6" t="inlineStr">
        <is>
          <t>1件あたり</t>
        </is>
      </c>
    </row>
    <row r="23" ht="22" customHeight="1">
      <c r="A23" s="18" t="inlineStr">
        <is>
          <t>仕入</t>
        </is>
      </c>
      <c r="B23" s="20">
        <f>SUMIF('入力する'!$C$5:$C$204,$A23,'入力する'!$F$5:$F$204)</f>
        <v/>
      </c>
      <c r="C23" s="38">
        <f>IF($B$43=0,"",$B23/$B$43)</f>
        <v/>
      </c>
      <c r="D23" s="22">
        <f>IF($B23=0,"",RANK($B23,$B$23:$B$42))</f>
        <v/>
      </c>
      <c r="E23" s="39">
        <f>COUNTIF('入力する'!$C$5:$C$204,$A23)</f>
        <v/>
      </c>
      <c r="F23" s="20">
        <f>IF($E23=0,"",ROUND($B23/$E23,0))</f>
        <v/>
      </c>
    </row>
    <row r="24" ht="22" customHeight="1">
      <c r="A24" s="24" t="inlineStr">
        <is>
          <t>租税公課</t>
        </is>
      </c>
      <c r="B24" s="25">
        <f>SUMIF('入力する'!$C$5:$C$204,$A24,'入力する'!$F$5:$F$204)</f>
        <v/>
      </c>
      <c r="C24" s="40">
        <f>IF($B$43=0,"",$B24/$B$43)</f>
        <v/>
      </c>
      <c r="D24" s="27">
        <f>IF($B24=0,"",RANK($B24,$B$23:$B$42))</f>
        <v/>
      </c>
      <c r="E24" s="41">
        <f>COUNTIF('入力する'!$C$5:$C$204,$A24)</f>
        <v/>
      </c>
      <c r="F24" s="25">
        <f>IF($E24=0,"",ROUND($B24/$E24,0))</f>
        <v/>
      </c>
    </row>
    <row r="25" ht="22" customHeight="1">
      <c r="A25" s="18" t="inlineStr">
        <is>
          <t>荷造運賃</t>
        </is>
      </c>
      <c r="B25" s="20">
        <f>SUMIF('入力する'!$C$5:$C$204,$A25,'入力する'!$F$5:$F$204)</f>
        <v/>
      </c>
      <c r="C25" s="38">
        <f>IF($B$43=0,"",$B25/$B$43)</f>
        <v/>
      </c>
      <c r="D25" s="22">
        <f>IF($B25=0,"",RANK($B25,$B$23:$B$42))</f>
        <v/>
      </c>
      <c r="E25" s="39">
        <f>COUNTIF('入力する'!$C$5:$C$204,$A25)</f>
        <v/>
      </c>
      <c r="F25" s="20">
        <f>IF($E25=0,"",ROUND($B25/$E25,0))</f>
        <v/>
      </c>
    </row>
    <row r="26" ht="22" customHeight="1">
      <c r="A26" s="24" t="inlineStr">
        <is>
          <t>水道光熱費</t>
        </is>
      </c>
      <c r="B26" s="25">
        <f>SUMIF('入力する'!$C$5:$C$204,$A26,'入力する'!$F$5:$F$204)</f>
        <v/>
      </c>
      <c r="C26" s="40">
        <f>IF($B$43=0,"",$B26/$B$43)</f>
        <v/>
      </c>
      <c r="D26" s="27">
        <f>IF($B26=0,"",RANK($B26,$B$23:$B$42))</f>
        <v/>
      </c>
      <c r="E26" s="41">
        <f>COUNTIF('入力する'!$C$5:$C$204,$A26)</f>
        <v/>
      </c>
      <c r="F26" s="25">
        <f>IF($E26=0,"",ROUND($B26/$E26,0))</f>
        <v/>
      </c>
    </row>
    <row r="27" ht="22" customHeight="1">
      <c r="A27" s="18" t="inlineStr">
        <is>
          <t>旅費交通費</t>
        </is>
      </c>
      <c r="B27" s="20">
        <f>SUMIF('入力する'!$C$5:$C$204,$A27,'入力する'!$F$5:$F$204)</f>
        <v/>
      </c>
      <c r="C27" s="38">
        <f>IF($B$43=0,"",$B27/$B$43)</f>
        <v/>
      </c>
      <c r="D27" s="22">
        <f>IF($B27=0,"",RANK($B27,$B$23:$B$42))</f>
        <v/>
      </c>
      <c r="E27" s="39">
        <f>COUNTIF('入力する'!$C$5:$C$204,$A27)</f>
        <v/>
      </c>
      <c r="F27" s="20">
        <f>IF($E27=0,"",ROUND($B27/$E27,0))</f>
        <v/>
      </c>
    </row>
    <row r="28" ht="22" customHeight="1">
      <c r="A28" s="24" t="inlineStr">
        <is>
          <t>通信費</t>
        </is>
      </c>
      <c r="B28" s="25">
        <f>SUMIF('入力する'!$C$5:$C$204,$A28,'入力する'!$F$5:$F$204)</f>
        <v/>
      </c>
      <c r="C28" s="40">
        <f>IF($B$43=0,"",$B28/$B$43)</f>
        <v/>
      </c>
      <c r="D28" s="27">
        <f>IF($B28=0,"",RANK($B28,$B$23:$B$42))</f>
        <v/>
      </c>
      <c r="E28" s="41">
        <f>COUNTIF('入力する'!$C$5:$C$204,$A28)</f>
        <v/>
      </c>
      <c r="F28" s="25">
        <f>IF($E28=0,"",ROUND($B28/$E28,0))</f>
        <v/>
      </c>
    </row>
    <row r="29" ht="22" customHeight="1">
      <c r="A29" s="18" t="inlineStr">
        <is>
          <t>広告宣伝費</t>
        </is>
      </c>
      <c r="B29" s="20">
        <f>SUMIF('入力する'!$C$5:$C$204,$A29,'入力する'!$F$5:$F$204)</f>
        <v/>
      </c>
      <c r="C29" s="38">
        <f>IF($B$43=0,"",$B29/$B$43)</f>
        <v/>
      </c>
      <c r="D29" s="22">
        <f>IF($B29=0,"",RANK($B29,$B$23:$B$42))</f>
        <v/>
      </c>
      <c r="E29" s="39">
        <f>COUNTIF('入力する'!$C$5:$C$204,$A29)</f>
        <v/>
      </c>
      <c r="F29" s="20">
        <f>IF($E29=0,"",ROUND($B29/$E29,0))</f>
        <v/>
      </c>
    </row>
    <row r="30" ht="22" customHeight="1">
      <c r="A30" s="24" t="inlineStr">
        <is>
          <t>接待交際費</t>
        </is>
      </c>
      <c r="B30" s="25">
        <f>SUMIF('入力する'!$C$5:$C$204,$A30,'入力する'!$F$5:$F$204)</f>
        <v/>
      </c>
      <c r="C30" s="40">
        <f>IF($B$43=0,"",$B30/$B$43)</f>
        <v/>
      </c>
      <c r="D30" s="27">
        <f>IF($B30=0,"",RANK($B30,$B$23:$B$42))</f>
        <v/>
      </c>
      <c r="E30" s="41">
        <f>COUNTIF('入力する'!$C$5:$C$204,$A30)</f>
        <v/>
      </c>
      <c r="F30" s="25">
        <f>IF($E30=0,"",ROUND($B30/$E30,0))</f>
        <v/>
      </c>
    </row>
    <row r="31" ht="22" customHeight="1">
      <c r="A31" s="18" t="inlineStr">
        <is>
          <t>損害保険料</t>
        </is>
      </c>
      <c r="B31" s="20">
        <f>SUMIF('入力する'!$C$5:$C$204,$A31,'入力する'!$F$5:$F$204)</f>
        <v/>
      </c>
      <c r="C31" s="38">
        <f>IF($B$43=0,"",$B31/$B$43)</f>
        <v/>
      </c>
      <c r="D31" s="22">
        <f>IF($B31=0,"",RANK($B31,$B$23:$B$42))</f>
        <v/>
      </c>
      <c r="E31" s="39">
        <f>COUNTIF('入力する'!$C$5:$C$204,$A31)</f>
        <v/>
      </c>
      <c r="F31" s="20">
        <f>IF($E31=0,"",ROUND($B31/$E31,0))</f>
        <v/>
      </c>
    </row>
    <row r="32" ht="22" customHeight="1">
      <c r="A32" s="24" t="inlineStr">
        <is>
          <t>修繕費</t>
        </is>
      </c>
      <c r="B32" s="25">
        <f>SUMIF('入力する'!$C$5:$C$204,$A32,'入力する'!$F$5:$F$204)</f>
        <v/>
      </c>
      <c r="C32" s="40">
        <f>IF($B$43=0,"",$B32/$B$43)</f>
        <v/>
      </c>
      <c r="D32" s="27">
        <f>IF($B32=0,"",RANK($B32,$B$23:$B$42))</f>
        <v/>
      </c>
      <c r="E32" s="41">
        <f>COUNTIF('入力する'!$C$5:$C$204,$A32)</f>
        <v/>
      </c>
      <c r="F32" s="25">
        <f>IF($E32=0,"",ROUND($B32/$E32,0))</f>
        <v/>
      </c>
    </row>
    <row r="33" ht="22" customHeight="1">
      <c r="A33" s="18" t="inlineStr">
        <is>
          <t>消耗品費</t>
        </is>
      </c>
      <c r="B33" s="20">
        <f>SUMIF('入力する'!$C$5:$C$204,$A33,'入力する'!$F$5:$F$204)</f>
        <v/>
      </c>
      <c r="C33" s="38">
        <f>IF($B$43=0,"",$B33/$B$43)</f>
        <v/>
      </c>
      <c r="D33" s="22">
        <f>IF($B33=0,"",RANK($B33,$B$23:$B$42))</f>
        <v/>
      </c>
      <c r="E33" s="39">
        <f>COUNTIF('入力する'!$C$5:$C$204,$A33)</f>
        <v/>
      </c>
      <c r="F33" s="20">
        <f>IF($E33=0,"",ROUND($B33/$E33,0))</f>
        <v/>
      </c>
    </row>
    <row r="34" ht="22" customHeight="1">
      <c r="A34" s="24" t="inlineStr">
        <is>
          <t>福利厚生費</t>
        </is>
      </c>
      <c r="B34" s="25">
        <f>SUMIF('入力する'!$C$5:$C$204,$A34,'入力する'!$F$5:$F$204)</f>
        <v/>
      </c>
      <c r="C34" s="40">
        <f>IF($B$43=0,"",$B34/$B$43)</f>
        <v/>
      </c>
      <c r="D34" s="27">
        <f>IF($B34=0,"",RANK($B34,$B$23:$B$42))</f>
        <v/>
      </c>
      <c r="E34" s="41">
        <f>COUNTIF('入力する'!$C$5:$C$204,$A34)</f>
        <v/>
      </c>
      <c r="F34" s="25">
        <f>IF($E34=0,"",ROUND($B34/$E34,0))</f>
        <v/>
      </c>
    </row>
    <row r="35" ht="22" customHeight="1">
      <c r="A35" s="18" t="inlineStr">
        <is>
          <t>給料賃金</t>
        </is>
      </c>
      <c r="B35" s="20">
        <f>SUMIF('入力する'!$C$5:$C$204,$A35,'入力する'!$F$5:$F$204)</f>
        <v/>
      </c>
      <c r="C35" s="38">
        <f>IF($B$43=0,"",$B35/$B$43)</f>
        <v/>
      </c>
      <c r="D35" s="22">
        <f>IF($B35=0,"",RANK($B35,$B$23:$B$42))</f>
        <v/>
      </c>
      <c r="E35" s="39">
        <f>COUNTIF('入力する'!$C$5:$C$204,$A35)</f>
        <v/>
      </c>
      <c r="F35" s="20">
        <f>IF($E35=0,"",ROUND($B35/$E35,0))</f>
        <v/>
      </c>
    </row>
    <row r="36" ht="22" customHeight="1">
      <c r="A36" s="24" t="inlineStr">
        <is>
          <t>外注工賃</t>
        </is>
      </c>
      <c r="B36" s="25">
        <f>SUMIF('入力する'!$C$5:$C$204,$A36,'入力する'!$F$5:$F$204)</f>
        <v/>
      </c>
      <c r="C36" s="40">
        <f>IF($B$43=0,"",$B36/$B$43)</f>
        <v/>
      </c>
      <c r="D36" s="27">
        <f>IF($B36=0,"",RANK($B36,$B$23:$B$42))</f>
        <v/>
      </c>
      <c r="E36" s="41">
        <f>COUNTIF('入力する'!$C$5:$C$204,$A36)</f>
        <v/>
      </c>
      <c r="F36" s="25">
        <f>IF($E36=0,"",ROUND($B36/$E36,0))</f>
        <v/>
      </c>
    </row>
    <row r="37" ht="22" customHeight="1">
      <c r="A37" s="18" t="inlineStr">
        <is>
          <t>利子割引料</t>
        </is>
      </c>
      <c r="B37" s="20">
        <f>SUMIF('入力する'!$C$5:$C$204,$A37,'入力する'!$F$5:$F$204)</f>
        <v/>
      </c>
      <c r="C37" s="38">
        <f>IF($B$43=0,"",$B37/$B$43)</f>
        <v/>
      </c>
      <c r="D37" s="22">
        <f>IF($B37=0,"",RANK($B37,$B$23:$B$42))</f>
        <v/>
      </c>
      <c r="E37" s="39">
        <f>COUNTIF('入力する'!$C$5:$C$204,$A37)</f>
        <v/>
      </c>
      <c r="F37" s="20">
        <f>IF($E37=0,"",ROUND($B37/$E37,0))</f>
        <v/>
      </c>
    </row>
    <row r="38" ht="22" customHeight="1">
      <c r="A38" s="24" t="inlineStr">
        <is>
          <t>地代家賃</t>
        </is>
      </c>
      <c r="B38" s="25">
        <f>SUMIF('入力する'!$C$5:$C$204,$A38,'入力する'!$F$5:$F$204)</f>
        <v/>
      </c>
      <c r="C38" s="40">
        <f>IF($B$43=0,"",$B38/$B$43)</f>
        <v/>
      </c>
      <c r="D38" s="27">
        <f>IF($B38=0,"",RANK($B38,$B$23:$B$42))</f>
        <v/>
      </c>
      <c r="E38" s="41">
        <f>COUNTIF('入力する'!$C$5:$C$204,$A38)</f>
        <v/>
      </c>
      <c r="F38" s="25">
        <f>IF($E38=0,"",ROUND($B38/$E38,0))</f>
        <v/>
      </c>
    </row>
    <row r="39" ht="22" customHeight="1">
      <c r="A39" s="18" t="inlineStr">
        <is>
          <t>支払手数料</t>
        </is>
      </c>
      <c r="B39" s="20">
        <f>SUMIF('入力する'!$C$5:$C$204,$A39,'入力する'!$F$5:$F$204)</f>
        <v/>
      </c>
      <c r="C39" s="38">
        <f>IF($B$43=0,"",$B39/$B$43)</f>
        <v/>
      </c>
      <c r="D39" s="22">
        <f>IF($B39=0,"",RANK($B39,$B$23:$B$42))</f>
        <v/>
      </c>
      <c r="E39" s="39">
        <f>COUNTIF('入力する'!$C$5:$C$204,$A39)</f>
        <v/>
      </c>
      <c r="F39" s="20">
        <f>IF($E39=0,"",ROUND($B39/$E39,0))</f>
        <v/>
      </c>
    </row>
    <row r="40" ht="22" customHeight="1">
      <c r="A40" s="24" t="inlineStr">
        <is>
          <t>新聞図書費</t>
        </is>
      </c>
      <c r="B40" s="25">
        <f>SUMIF('入力する'!$C$5:$C$204,$A40,'入力する'!$F$5:$F$204)</f>
        <v/>
      </c>
      <c r="C40" s="40">
        <f>IF($B$43=0,"",$B40/$B$43)</f>
        <v/>
      </c>
      <c r="D40" s="27">
        <f>IF($B40=0,"",RANK($B40,$B$23:$B$42))</f>
        <v/>
      </c>
      <c r="E40" s="41">
        <f>COUNTIF('入力する'!$C$5:$C$204,$A40)</f>
        <v/>
      </c>
      <c r="F40" s="25">
        <f>IF($E40=0,"",ROUND($B40/$E40,0))</f>
        <v/>
      </c>
    </row>
    <row r="41" ht="22" customHeight="1">
      <c r="A41" s="18" t="inlineStr">
        <is>
          <t>車両費</t>
        </is>
      </c>
      <c r="B41" s="20">
        <f>SUMIF('入力する'!$C$5:$C$204,$A41,'入力する'!$F$5:$F$204)</f>
        <v/>
      </c>
      <c r="C41" s="38">
        <f>IF($B$43=0,"",$B41/$B$43)</f>
        <v/>
      </c>
      <c r="D41" s="22">
        <f>IF($B41=0,"",RANK($B41,$B$23:$B$42))</f>
        <v/>
      </c>
      <c r="E41" s="39">
        <f>COUNTIF('入力する'!$C$5:$C$204,$A41)</f>
        <v/>
      </c>
      <c r="F41" s="20">
        <f>IF($E41=0,"",ROUND($B41/$E41,0))</f>
        <v/>
      </c>
    </row>
    <row r="42" ht="22" customHeight="1">
      <c r="A42" s="24" t="inlineStr">
        <is>
          <t>雑費</t>
        </is>
      </c>
      <c r="B42" s="25">
        <f>SUMIF('入力する'!$C$5:$C$204,$A42,'入力する'!$F$5:$F$204)</f>
        <v/>
      </c>
      <c r="C42" s="40">
        <f>IF($B$43=0,"",$B42/$B$43)</f>
        <v/>
      </c>
      <c r="D42" s="27">
        <f>IF($B42=0,"",RANK($B42,$B$23:$B$42))</f>
        <v/>
      </c>
      <c r="E42" s="41">
        <f>COUNTIF('入力する'!$C$5:$C$204,$A42)</f>
        <v/>
      </c>
      <c r="F42" s="25">
        <f>IF($E42=0,"",ROUND($B42/$E42,0))</f>
        <v/>
      </c>
    </row>
    <row r="43" ht="22" customHeight="1">
      <c r="A43" s="29" t="inlineStr">
        <is>
          <t>経費の合計</t>
        </is>
      </c>
      <c r="B43" s="30">
        <f>SUM(B23:B42)</f>
        <v/>
      </c>
      <c r="C43" s="42">
        <f>IF($B$43=0,"",1)</f>
        <v/>
      </c>
      <c r="D43" s="32" t="n"/>
      <c r="E43" s="43">
        <f>SUM(E23:E42)</f>
        <v/>
      </c>
      <c r="F43" s="30">
        <f>IF($E$43=0,"",ROUND($B$43/$E$43,0))</f>
        <v/>
      </c>
    </row>
    <row r="44"/>
    <row r="45" ht="26" customHeight="1">
      <c r="A45" s="15" t="inlineStr">
        <is>
          <t>収入・その他の科目べつ集計</t>
        </is>
      </c>
      <c r="B45" s="15" t="n"/>
      <c r="C45" s="15" t="n"/>
      <c r="D45" s="15" t="n"/>
      <c r="E45" s="15" t="n"/>
      <c r="F45" s="15" t="n"/>
    </row>
    <row r="46" ht="26" customHeight="1">
      <c r="A46" s="6" t="inlineStr">
        <is>
          <t>勘定科目</t>
        </is>
      </c>
      <c r="B46" s="6" t="inlineStr">
        <is>
          <t>種類</t>
        </is>
      </c>
      <c r="C46" s="6" t="inlineStr">
        <is>
          <t>入金の合計</t>
        </is>
      </c>
      <c r="D46" s="6" t="inlineStr">
        <is>
          <t>出金の合計</t>
        </is>
      </c>
      <c r="E46" s="6" t="inlineStr">
        <is>
          <t>件数</t>
        </is>
      </c>
      <c r="F46" s="6" t="inlineStr">
        <is>
          <t>差引</t>
        </is>
      </c>
    </row>
    <row r="47" ht="22" customHeight="1">
      <c r="A47" s="18" t="inlineStr">
        <is>
          <t>売上</t>
        </is>
      </c>
      <c r="B47" s="22" t="inlineStr">
        <is>
          <t>収入</t>
        </is>
      </c>
      <c r="C47" s="20">
        <f>SUMIF('入力する'!$C$5:$C$204,$A47,'入力する'!$E$5:$E$204)</f>
        <v/>
      </c>
      <c r="D47" s="20">
        <f>SUMIF('入力する'!$C$5:$C$204,$A47,'入力する'!$F$5:$F$204)</f>
        <v/>
      </c>
      <c r="E47" s="39">
        <f>COUNTIF('入力する'!$C$5:$C$204,$A47)</f>
        <v/>
      </c>
      <c r="F47" s="20">
        <f>$C47-$D47</f>
        <v/>
      </c>
    </row>
    <row r="48" ht="22" customHeight="1">
      <c r="A48" s="24" t="inlineStr">
        <is>
          <t>雑収入</t>
        </is>
      </c>
      <c r="B48" s="27" t="inlineStr">
        <is>
          <t>収入</t>
        </is>
      </c>
      <c r="C48" s="25">
        <f>SUMIF('入力する'!$C$5:$C$204,$A48,'入力する'!$E$5:$E$204)</f>
        <v/>
      </c>
      <c r="D48" s="25">
        <f>SUMIF('入力する'!$C$5:$C$204,$A48,'入力する'!$F$5:$F$204)</f>
        <v/>
      </c>
      <c r="E48" s="41">
        <f>COUNTIF('入力する'!$C$5:$C$204,$A48)</f>
        <v/>
      </c>
      <c r="F48" s="25">
        <f>$C48-$D48</f>
        <v/>
      </c>
    </row>
    <row r="49" ht="22" customHeight="1">
      <c r="A49" s="18" t="inlineStr">
        <is>
          <t>受取利息</t>
        </is>
      </c>
      <c r="B49" s="22" t="inlineStr">
        <is>
          <t>収入</t>
        </is>
      </c>
      <c r="C49" s="20">
        <f>SUMIF('入力する'!$C$5:$C$204,$A49,'入力する'!$E$5:$E$204)</f>
        <v/>
      </c>
      <c r="D49" s="20">
        <f>SUMIF('入力する'!$C$5:$C$204,$A49,'入力する'!$F$5:$F$204)</f>
        <v/>
      </c>
      <c r="E49" s="39">
        <f>COUNTIF('入力する'!$C$5:$C$204,$A49)</f>
        <v/>
      </c>
      <c r="F49" s="20">
        <f>$C49-$D49</f>
        <v/>
      </c>
    </row>
    <row r="50" ht="22" customHeight="1">
      <c r="A50" s="24" t="inlineStr">
        <is>
          <t>事業主借</t>
        </is>
      </c>
      <c r="B50" s="27" t="inlineStr">
        <is>
          <t>その他</t>
        </is>
      </c>
      <c r="C50" s="25">
        <f>SUMIF('入力する'!$C$5:$C$204,$A50,'入力する'!$E$5:$E$204)</f>
        <v/>
      </c>
      <c r="D50" s="25">
        <f>SUMIF('入力する'!$C$5:$C$204,$A50,'入力する'!$F$5:$F$204)</f>
        <v/>
      </c>
      <c r="E50" s="41">
        <f>COUNTIF('入力する'!$C$5:$C$204,$A50)</f>
        <v/>
      </c>
      <c r="F50" s="25">
        <f>$C50-$D50</f>
        <v/>
      </c>
    </row>
    <row r="51" ht="22" customHeight="1">
      <c r="A51" s="18" t="inlineStr">
        <is>
          <t>事業主貸</t>
        </is>
      </c>
      <c r="B51" s="22" t="inlineStr">
        <is>
          <t>その他</t>
        </is>
      </c>
      <c r="C51" s="20">
        <f>SUMIF('入力する'!$C$5:$C$204,$A51,'入力する'!$E$5:$E$204)</f>
        <v/>
      </c>
      <c r="D51" s="20">
        <f>SUMIF('入力する'!$C$5:$C$204,$A51,'入力する'!$F$5:$F$204)</f>
        <v/>
      </c>
      <c r="E51" s="39">
        <f>COUNTIF('入力する'!$C$5:$C$204,$A51)</f>
        <v/>
      </c>
      <c r="F51" s="20">
        <f>$C51-$D51</f>
        <v/>
      </c>
    </row>
    <row r="52" ht="22" customHeight="1">
      <c r="A52" s="24" t="inlineStr">
        <is>
          <t>普通預金</t>
        </is>
      </c>
      <c r="B52" s="27" t="inlineStr">
        <is>
          <t>その他</t>
        </is>
      </c>
      <c r="C52" s="25">
        <f>SUMIF('入力する'!$C$5:$C$204,$A52,'入力する'!$E$5:$E$204)</f>
        <v/>
      </c>
      <c r="D52" s="25">
        <f>SUMIF('入力する'!$C$5:$C$204,$A52,'入力する'!$F$5:$F$204)</f>
        <v/>
      </c>
      <c r="E52" s="41">
        <f>COUNTIF('入力する'!$C$5:$C$204,$A52)</f>
        <v/>
      </c>
      <c r="F52" s="25">
        <f>$C52-$D52</f>
        <v/>
      </c>
    </row>
    <row r="53" ht="22" customHeight="1">
      <c r="A53" s="18" t="inlineStr">
        <is>
          <t>借入金</t>
        </is>
      </c>
      <c r="B53" s="22" t="inlineStr">
        <is>
          <t>その他</t>
        </is>
      </c>
      <c r="C53" s="20">
        <f>SUMIF('入力する'!$C$5:$C$204,$A53,'入力する'!$E$5:$E$204)</f>
        <v/>
      </c>
      <c r="D53" s="20">
        <f>SUMIF('入力する'!$C$5:$C$204,$A53,'入力する'!$F$5:$F$204)</f>
        <v/>
      </c>
      <c r="E53" s="39">
        <f>COUNTIF('入力する'!$C$5:$C$204,$A53)</f>
        <v/>
      </c>
      <c r="F53" s="20">
        <f>$C53-$D53</f>
        <v/>
      </c>
    </row>
    <row r="54" ht="22" customHeight="1">
      <c r="A54" s="24" t="inlineStr">
        <is>
          <t>元入金</t>
        </is>
      </c>
      <c r="B54" s="27" t="inlineStr">
        <is>
          <t>その他</t>
        </is>
      </c>
      <c r="C54" s="25">
        <f>SUMIF('入力する'!$C$5:$C$204,$A54,'入力する'!$E$5:$E$204)</f>
        <v/>
      </c>
      <c r="D54" s="25">
        <f>SUMIF('入力する'!$C$5:$C$204,$A54,'入力する'!$F$5:$F$204)</f>
        <v/>
      </c>
      <c r="E54" s="41">
        <f>COUNTIF('入力する'!$C$5:$C$204,$A54)</f>
        <v/>
      </c>
      <c r="F54" s="25">
        <f>$C54-$D54</f>
        <v/>
      </c>
    </row>
    <row r="55"/>
    <row r="56" ht="26" customHeight="1">
      <c r="A56" s="15" t="inlineStr">
        <is>
          <t>支払方法べつの集計</t>
        </is>
      </c>
      <c r="B56" s="15" t="n"/>
      <c r="C56" s="15" t="n"/>
      <c r="D56" s="15" t="n"/>
      <c r="E56" s="15" t="n"/>
      <c r="F56" s="15" t="n"/>
    </row>
    <row r="57" ht="26" customHeight="1">
      <c r="A57" s="6" t="inlineStr">
        <is>
          <t>支払方法</t>
        </is>
      </c>
      <c r="B57" s="6" t="inlineStr">
        <is>
          <t>入金の合計</t>
        </is>
      </c>
      <c r="C57" s="6" t="inlineStr">
        <is>
          <t>出金の合計</t>
        </is>
      </c>
      <c r="D57" s="6" t="inlineStr">
        <is>
          <t>差引</t>
        </is>
      </c>
      <c r="E57" s="6" t="inlineStr">
        <is>
          <t>件数</t>
        </is>
      </c>
      <c r="F57" s="6" t="inlineStr">
        <is>
          <t>出金の構成比</t>
        </is>
      </c>
    </row>
    <row r="58" ht="22" customHeight="1">
      <c r="A58" s="18" t="inlineStr">
        <is>
          <t>現金</t>
        </is>
      </c>
      <c r="B58" s="20">
        <f>SUMIF('入力する'!$D$5:$D$204,$A58,'入力する'!$E$5:$E$204)</f>
        <v/>
      </c>
      <c r="C58" s="20">
        <f>SUMIF('入力する'!$D$5:$D$204,$A58,'入力する'!$F$5:$F$204)</f>
        <v/>
      </c>
      <c r="D58" s="20">
        <f>$B58-$C58</f>
        <v/>
      </c>
      <c r="E58" s="39">
        <f>COUNTIF('入力する'!$D$5:$D$204,$A58)</f>
        <v/>
      </c>
      <c r="F58" s="38">
        <f>IF($B$9=0,"",$C58/$B$9)</f>
        <v/>
      </c>
    </row>
    <row r="59" ht="22" customHeight="1">
      <c r="A59" s="24" t="inlineStr">
        <is>
          <t>普通預金</t>
        </is>
      </c>
      <c r="B59" s="25">
        <f>SUMIF('入力する'!$D$5:$D$204,$A59,'入力する'!$E$5:$E$204)</f>
        <v/>
      </c>
      <c r="C59" s="25">
        <f>SUMIF('入力する'!$D$5:$D$204,$A59,'入力する'!$F$5:$F$204)</f>
        <v/>
      </c>
      <c r="D59" s="25">
        <f>$B59-$C59</f>
        <v/>
      </c>
      <c r="E59" s="41">
        <f>COUNTIF('入力する'!$D$5:$D$204,$A59)</f>
        <v/>
      </c>
      <c r="F59" s="40">
        <f>IF($B$9=0,"",$C59/$B$9)</f>
        <v/>
      </c>
    </row>
    <row r="60" ht="22" customHeight="1">
      <c r="A60" s="18" t="inlineStr">
        <is>
          <t>クレジットカード</t>
        </is>
      </c>
      <c r="B60" s="20">
        <f>SUMIF('入力する'!$D$5:$D$204,$A60,'入力する'!$E$5:$E$204)</f>
        <v/>
      </c>
      <c r="C60" s="20">
        <f>SUMIF('入力する'!$D$5:$D$204,$A60,'入力する'!$F$5:$F$204)</f>
        <v/>
      </c>
      <c r="D60" s="20">
        <f>$B60-$C60</f>
        <v/>
      </c>
      <c r="E60" s="39">
        <f>COUNTIF('入力する'!$D$5:$D$204,$A60)</f>
        <v/>
      </c>
      <c r="F60" s="38">
        <f>IF($B$9=0,"",$C60/$B$9)</f>
        <v/>
      </c>
    </row>
    <row r="61" ht="22" customHeight="1">
      <c r="A61" s="24" t="inlineStr">
        <is>
          <t>口座引落</t>
        </is>
      </c>
      <c r="B61" s="25">
        <f>SUMIF('入力する'!$D$5:$D$204,$A61,'入力する'!$E$5:$E$204)</f>
        <v/>
      </c>
      <c r="C61" s="25">
        <f>SUMIF('入力する'!$D$5:$D$204,$A61,'入力する'!$F$5:$F$204)</f>
        <v/>
      </c>
      <c r="D61" s="25">
        <f>$B61-$C61</f>
        <v/>
      </c>
      <c r="E61" s="41">
        <f>COUNTIF('入力する'!$D$5:$D$204,$A61)</f>
        <v/>
      </c>
      <c r="F61" s="40">
        <f>IF($B$9=0,"",$C61/$B$9)</f>
        <v/>
      </c>
    </row>
    <row r="62" ht="22" customHeight="1">
      <c r="A62" s="18" t="inlineStr">
        <is>
          <t>電子マネー</t>
        </is>
      </c>
      <c r="B62" s="20">
        <f>SUMIF('入力する'!$D$5:$D$204,$A62,'入力する'!$E$5:$E$204)</f>
        <v/>
      </c>
      <c r="C62" s="20">
        <f>SUMIF('入力する'!$D$5:$D$204,$A62,'入力する'!$F$5:$F$204)</f>
        <v/>
      </c>
      <c r="D62" s="20">
        <f>$B62-$C62</f>
        <v/>
      </c>
      <c r="E62" s="39">
        <f>COUNTIF('入力する'!$D$5:$D$204,$A62)</f>
        <v/>
      </c>
      <c r="F62" s="38">
        <f>IF($B$9=0,"",$C62/$B$9)</f>
        <v/>
      </c>
    </row>
    <row r="63" ht="22" customHeight="1">
      <c r="A63" s="24" t="inlineStr">
        <is>
          <t>その他</t>
        </is>
      </c>
      <c r="B63" s="25">
        <f>SUMIF('入力する'!$D$5:$D$204,$A63,'入力する'!$E$5:$E$204)</f>
        <v/>
      </c>
      <c r="C63" s="25">
        <f>SUMIF('入力する'!$D$5:$D$204,$A63,'入力する'!$F$5:$F$204)</f>
        <v/>
      </c>
      <c r="D63" s="25">
        <f>$B63-$C63</f>
        <v/>
      </c>
      <c r="E63" s="41">
        <f>COUNTIF('入力する'!$D$5:$D$204,$A63)</f>
        <v/>
      </c>
      <c r="F63" s="40">
        <f>IF($B$9=0,"",$C63/$B$9)</f>
        <v/>
      </c>
    </row>
    <row r="64"/>
    <row r="65" ht="26" customHeight="1">
      <c r="A65" s="15" t="inlineStr">
        <is>
          <t>月べつの推移（「入力する」B1の年の12か月）</t>
        </is>
      </c>
      <c r="B65" s="15" t="n"/>
      <c r="C65" s="15" t="n"/>
      <c r="D65" s="15" t="n"/>
      <c r="E65" s="15" t="n"/>
      <c r="F65" s="15" t="n"/>
    </row>
    <row r="66" ht="26" customHeight="1">
      <c r="A66" s="6" t="inlineStr">
        <is>
          <t>月</t>
        </is>
      </c>
      <c r="B66" s="6" t="inlineStr">
        <is>
          <t>入金の合計</t>
        </is>
      </c>
      <c r="C66" s="6" t="inlineStr">
        <is>
          <t>経費</t>
        </is>
      </c>
      <c r="D66" s="6" t="inlineStr">
        <is>
          <t>その他の出金</t>
        </is>
      </c>
      <c r="E66" s="6" t="inlineStr">
        <is>
          <t>差引（入金−経費）</t>
        </is>
      </c>
      <c r="F66" s="6" t="inlineStr">
        <is>
          <t>件数</t>
        </is>
      </c>
    </row>
    <row r="67" ht="22" customHeight="1">
      <c r="A67" s="22">
        <f>TEXT(DATE('入力する'!$B$1,1,1),"yyyy/mm")</f>
        <v/>
      </c>
      <c r="B67" s="20">
        <f>SUMIF('入力する'!$I$5:$I$204,$A67,'入力する'!$E$5:$E$204)</f>
        <v/>
      </c>
      <c r="C67" s="20">
        <f>SUMIFS('入力する'!$F$5:$F$204,'入力する'!$I$5:$I$204,$A67,'入力する'!$H$5:$H$204,"経費")</f>
        <v/>
      </c>
      <c r="D67" s="20">
        <f>SUMIFS('入力する'!$F$5:$F$204,'入力する'!$I$5:$I$204,$A67,'入力する'!$H$5:$H$204,"その他")</f>
        <v/>
      </c>
      <c r="E67" s="20">
        <f>$B67-$C67</f>
        <v/>
      </c>
      <c r="F67" s="39">
        <f>COUNTIF('入力する'!$I$5:$I$204,$A67)</f>
        <v/>
      </c>
    </row>
    <row r="68" ht="22" customHeight="1">
      <c r="A68" s="27">
        <f>TEXT(DATE('入力する'!$B$1,2,1),"yyyy/mm")</f>
        <v/>
      </c>
      <c r="B68" s="25">
        <f>SUMIF('入力する'!$I$5:$I$204,$A68,'入力する'!$E$5:$E$204)</f>
        <v/>
      </c>
      <c r="C68" s="25">
        <f>SUMIFS('入力する'!$F$5:$F$204,'入力する'!$I$5:$I$204,$A68,'入力する'!$H$5:$H$204,"経費")</f>
        <v/>
      </c>
      <c r="D68" s="25">
        <f>SUMIFS('入力する'!$F$5:$F$204,'入力する'!$I$5:$I$204,$A68,'入力する'!$H$5:$H$204,"その他")</f>
        <v/>
      </c>
      <c r="E68" s="25">
        <f>$B68-$C68</f>
        <v/>
      </c>
      <c r="F68" s="41">
        <f>COUNTIF('入力する'!$I$5:$I$204,$A68)</f>
        <v/>
      </c>
    </row>
    <row r="69" ht="22" customHeight="1">
      <c r="A69" s="22">
        <f>TEXT(DATE('入力する'!$B$1,3,1),"yyyy/mm")</f>
        <v/>
      </c>
      <c r="B69" s="20">
        <f>SUMIF('入力する'!$I$5:$I$204,$A69,'入力する'!$E$5:$E$204)</f>
        <v/>
      </c>
      <c r="C69" s="20">
        <f>SUMIFS('入力する'!$F$5:$F$204,'入力する'!$I$5:$I$204,$A69,'入力する'!$H$5:$H$204,"経費")</f>
        <v/>
      </c>
      <c r="D69" s="20">
        <f>SUMIFS('入力する'!$F$5:$F$204,'入力する'!$I$5:$I$204,$A69,'入力する'!$H$5:$H$204,"その他")</f>
        <v/>
      </c>
      <c r="E69" s="20">
        <f>$B69-$C69</f>
        <v/>
      </c>
      <c r="F69" s="39">
        <f>COUNTIF('入力する'!$I$5:$I$204,$A69)</f>
        <v/>
      </c>
    </row>
    <row r="70" ht="22" customHeight="1">
      <c r="A70" s="27">
        <f>TEXT(DATE('入力する'!$B$1,4,1),"yyyy/mm")</f>
        <v/>
      </c>
      <c r="B70" s="25">
        <f>SUMIF('入力する'!$I$5:$I$204,$A70,'入力する'!$E$5:$E$204)</f>
        <v/>
      </c>
      <c r="C70" s="25">
        <f>SUMIFS('入力する'!$F$5:$F$204,'入力する'!$I$5:$I$204,$A70,'入力する'!$H$5:$H$204,"経費")</f>
        <v/>
      </c>
      <c r="D70" s="25">
        <f>SUMIFS('入力する'!$F$5:$F$204,'入力する'!$I$5:$I$204,$A70,'入力する'!$H$5:$H$204,"その他")</f>
        <v/>
      </c>
      <c r="E70" s="25">
        <f>$B70-$C70</f>
        <v/>
      </c>
      <c r="F70" s="41">
        <f>COUNTIF('入力する'!$I$5:$I$204,$A70)</f>
        <v/>
      </c>
    </row>
    <row r="71" ht="22" customHeight="1">
      <c r="A71" s="22">
        <f>TEXT(DATE('入力する'!$B$1,5,1),"yyyy/mm")</f>
        <v/>
      </c>
      <c r="B71" s="20">
        <f>SUMIF('入力する'!$I$5:$I$204,$A71,'入力する'!$E$5:$E$204)</f>
        <v/>
      </c>
      <c r="C71" s="20">
        <f>SUMIFS('入力する'!$F$5:$F$204,'入力する'!$I$5:$I$204,$A71,'入力する'!$H$5:$H$204,"経費")</f>
        <v/>
      </c>
      <c r="D71" s="20">
        <f>SUMIFS('入力する'!$F$5:$F$204,'入力する'!$I$5:$I$204,$A71,'入力する'!$H$5:$H$204,"その他")</f>
        <v/>
      </c>
      <c r="E71" s="20">
        <f>$B71-$C71</f>
        <v/>
      </c>
      <c r="F71" s="39">
        <f>COUNTIF('入力する'!$I$5:$I$204,$A71)</f>
        <v/>
      </c>
    </row>
    <row r="72" ht="22" customHeight="1">
      <c r="A72" s="27">
        <f>TEXT(DATE('入力する'!$B$1,6,1),"yyyy/mm")</f>
        <v/>
      </c>
      <c r="B72" s="25">
        <f>SUMIF('入力する'!$I$5:$I$204,$A72,'入力する'!$E$5:$E$204)</f>
        <v/>
      </c>
      <c r="C72" s="25">
        <f>SUMIFS('入力する'!$F$5:$F$204,'入力する'!$I$5:$I$204,$A72,'入力する'!$H$5:$H$204,"経費")</f>
        <v/>
      </c>
      <c r="D72" s="25">
        <f>SUMIFS('入力する'!$F$5:$F$204,'入力する'!$I$5:$I$204,$A72,'入力する'!$H$5:$H$204,"その他")</f>
        <v/>
      </c>
      <c r="E72" s="25">
        <f>$B72-$C72</f>
        <v/>
      </c>
      <c r="F72" s="41">
        <f>COUNTIF('入力する'!$I$5:$I$204,$A72)</f>
        <v/>
      </c>
    </row>
    <row r="73" ht="22" customHeight="1">
      <c r="A73" s="22">
        <f>TEXT(DATE('入力する'!$B$1,7,1),"yyyy/mm")</f>
        <v/>
      </c>
      <c r="B73" s="20">
        <f>SUMIF('入力する'!$I$5:$I$204,$A73,'入力する'!$E$5:$E$204)</f>
        <v/>
      </c>
      <c r="C73" s="20">
        <f>SUMIFS('入力する'!$F$5:$F$204,'入力する'!$I$5:$I$204,$A73,'入力する'!$H$5:$H$204,"経費")</f>
        <v/>
      </c>
      <c r="D73" s="20">
        <f>SUMIFS('入力する'!$F$5:$F$204,'入力する'!$I$5:$I$204,$A73,'入力する'!$H$5:$H$204,"その他")</f>
        <v/>
      </c>
      <c r="E73" s="20">
        <f>$B73-$C73</f>
        <v/>
      </c>
      <c r="F73" s="39">
        <f>COUNTIF('入力する'!$I$5:$I$204,$A73)</f>
        <v/>
      </c>
    </row>
    <row r="74" ht="22" customHeight="1">
      <c r="A74" s="27">
        <f>TEXT(DATE('入力する'!$B$1,8,1),"yyyy/mm")</f>
        <v/>
      </c>
      <c r="B74" s="25">
        <f>SUMIF('入力する'!$I$5:$I$204,$A74,'入力する'!$E$5:$E$204)</f>
        <v/>
      </c>
      <c r="C74" s="25">
        <f>SUMIFS('入力する'!$F$5:$F$204,'入力する'!$I$5:$I$204,$A74,'入力する'!$H$5:$H$204,"経費")</f>
        <v/>
      </c>
      <c r="D74" s="25">
        <f>SUMIFS('入力する'!$F$5:$F$204,'入力する'!$I$5:$I$204,$A74,'入力する'!$H$5:$H$204,"その他")</f>
        <v/>
      </c>
      <c r="E74" s="25">
        <f>$B74-$C74</f>
        <v/>
      </c>
      <c r="F74" s="41">
        <f>COUNTIF('入力する'!$I$5:$I$204,$A74)</f>
        <v/>
      </c>
    </row>
    <row r="75" ht="22" customHeight="1">
      <c r="A75" s="22">
        <f>TEXT(DATE('入力する'!$B$1,9,1),"yyyy/mm")</f>
        <v/>
      </c>
      <c r="B75" s="20">
        <f>SUMIF('入力する'!$I$5:$I$204,$A75,'入力する'!$E$5:$E$204)</f>
        <v/>
      </c>
      <c r="C75" s="20">
        <f>SUMIFS('入力する'!$F$5:$F$204,'入力する'!$I$5:$I$204,$A75,'入力する'!$H$5:$H$204,"経費")</f>
        <v/>
      </c>
      <c r="D75" s="20">
        <f>SUMIFS('入力する'!$F$5:$F$204,'入力する'!$I$5:$I$204,$A75,'入力する'!$H$5:$H$204,"その他")</f>
        <v/>
      </c>
      <c r="E75" s="20">
        <f>$B75-$C75</f>
        <v/>
      </c>
      <c r="F75" s="39">
        <f>COUNTIF('入力する'!$I$5:$I$204,$A75)</f>
        <v/>
      </c>
    </row>
    <row r="76" ht="22" customHeight="1">
      <c r="A76" s="27">
        <f>TEXT(DATE('入力する'!$B$1,10,1),"yyyy/mm")</f>
        <v/>
      </c>
      <c r="B76" s="25">
        <f>SUMIF('入力する'!$I$5:$I$204,$A76,'入力する'!$E$5:$E$204)</f>
        <v/>
      </c>
      <c r="C76" s="25">
        <f>SUMIFS('入力する'!$F$5:$F$204,'入力する'!$I$5:$I$204,$A76,'入力する'!$H$5:$H$204,"経費")</f>
        <v/>
      </c>
      <c r="D76" s="25">
        <f>SUMIFS('入力する'!$F$5:$F$204,'入力する'!$I$5:$I$204,$A76,'入力する'!$H$5:$H$204,"その他")</f>
        <v/>
      </c>
      <c r="E76" s="25">
        <f>$B76-$C76</f>
        <v/>
      </c>
      <c r="F76" s="41">
        <f>COUNTIF('入力する'!$I$5:$I$204,$A76)</f>
        <v/>
      </c>
    </row>
    <row r="77" ht="22" customHeight="1">
      <c r="A77" s="22">
        <f>TEXT(DATE('入力する'!$B$1,11,1),"yyyy/mm")</f>
        <v/>
      </c>
      <c r="B77" s="20">
        <f>SUMIF('入力する'!$I$5:$I$204,$A77,'入力する'!$E$5:$E$204)</f>
        <v/>
      </c>
      <c r="C77" s="20">
        <f>SUMIFS('入力する'!$F$5:$F$204,'入力する'!$I$5:$I$204,$A77,'入力する'!$H$5:$H$204,"経費")</f>
        <v/>
      </c>
      <c r="D77" s="20">
        <f>SUMIFS('入力する'!$F$5:$F$204,'入力する'!$I$5:$I$204,$A77,'入力する'!$H$5:$H$204,"その他")</f>
        <v/>
      </c>
      <c r="E77" s="20">
        <f>$B77-$C77</f>
        <v/>
      </c>
      <c r="F77" s="39">
        <f>COUNTIF('入力する'!$I$5:$I$204,$A77)</f>
        <v/>
      </c>
    </row>
    <row r="78" ht="22" customHeight="1">
      <c r="A78" s="27">
        <f>TEXT(DATE('入力する'!$B$1,12,1),"yyyy/mm")</f>
        <v/>
      </c>
      <c r="B78" s="25">
        <f>SUMIF('入力する'!$I$5:$I$204,$A78,'入力する'!$E$5:$E$204)</f>
        <v/>
      </c>
      <c r="C78" s="25">
        <f>SUMIFS('入力する'!$F$5:$F$204,'入力する'!$I$5:$I$204,$A78,'入力する'!$H$5:$H$204,"経費")</f>
        <v/>
      </c>
      <c r="D78" s="25">
        <f>SUMIFS('入力する'!$F$5:$F$204,'入力する'!$I$5:$I$204,$A78,'入力する'!$H$5:$H$204,"その他")</f>
        <v/>
      </c>
      <c r="E78" s="25">
        <f>$B78-$C78</f>
        <v/>
      </c>
      <c r="F78" s="41">
        <f>COUNTIF('入力する'!$I$5:$I$204,$A78)</f>
        <v/>
      </c>
    </row>
    <row r="79" ht="22" customHeight="1">
      <c r="A79" s="34" t="inlineStr">
        <is>
          <t>年の合計</t>
        </is>
      </c>
      <c r="B79" s="30">
        <f>SUM(B67:B78)</f>
        <v/>
      </c>
      <c r="C79" s="30">
        <f>SUM(C67:C78)</f>
        <v/>
      </c>
      <c r="D79" s="30">
        <f>SUM(D67:D78)</f>
        <v/>
      </c>
      <c r="E79" s="30">
        <f>SUM(E67:E78)</f>
        <v/>
      </c>
      <c r="F79" s="43">
        <f>SUM(F67:F78)</f>
        <v/>
      </c>
    </row>
    <row r="80" ht="22" customHeight="1">
      <c r="A80" s="3" t="inlineStr">
        <is>
          <t>※ 月の並びは「入力する」B1の年から自動で作っています。年をまたぐときはB1を切りかえてください。</t>
        </is>
      </c>
    </row>
    <row r="81"/>
    <row r="82" ht="26" customHeight="1">
      <c r="A82" s="15" t="inlineStr">
        <is>
          <t>入力チェックの内訳</t>
        </is>
      </c>
      <c r="B82" s="15" t="n"/>
      <c r="C82" s="15" t="n"/>
      <c r="D82" s="15" t="n"/>
      <c r="E82" s="15" t="n"/>
      <c r="F82" s="15" t="n"/>
    </row>
    <row r="83" ht="26" customHeight="1">
      <c r="A83" s="6" t="inlineStr">
        <is>
          <t>チェックの内容</t>
        </is>
      </c>
      <c r="B83" s="6" t="inlineStr">
        <is>
          <t>件数</t>
        </is>
      </c>
      <c r="C83" s="6" t="inlineStr">
        <is>
          <t>どうすればよいか</t>
        </is>
      </c>
      <c r="D83" s="6" t="n"/>
      <c r="E83" s="6" t="n"/>
      <c r="F83" s="6" t="n"/>
    </row>
    <row r="84" ht="22" customHeight="1">
      <c r="A84" s="18" t="inlineStr">
        <is>
          <t>日付が未入力</t>
        </is>
      </c>
      <c r="B84" s="39">
        <f>COUNTIF('入力する'!$K$5:$K$204,"日付が未入力")</f>
        <v/>
      </c>
      <c r="C84" s="18" t="inlineStr">
        <is>
          <t>金額を入れた行に日付が入っていません。</t>
        </is>
      </c>
      <c r="D84" s="18" t="n"/>
      <c r="E84" s="18" t="n"/>
      <c r="F84" s="18" t="n"/>
    </row>
    <row r="85" ht="22" customHeight="1">
      <c r="A85" s="24" t="inlineStr">
        <is>
          <t>科目が未入力</t>
        </is>
      </c>
      <c r="B85" s="41">
        <f>COUNTIF('入力する'!$K$5:$K$204,"科目が未入力")</f>
        <v/>
      </c>
      <c r="C85" s="24" t="inlineStr">
        <is>
          <t>勘定科目をプルダウンから選んでください。</t>
        </is>
      </c>
      <c r="D85" s="24" t="n"/>
      <c r="E85" s="24" t="n"/>
      <c r="F85" s="24" t="n"/>
    </row>
    <row r="86" ht="22" customHeight="1">
      <c r="A86" s="18" t="inlineStr">
        <is>
          <t>科目が一覧にない</t>
        </is>
      </c>
      <c r="B86" s="39">
        <f>COUNTIF('入力する'!$K$5:$K$204,"科目が一覧にない")</f>
        <v/>
      </c>
      <c r="C86" s="18" t="inlineStr">
        <is>
          <t>この集計表にない名前です。名前をそろえると集計に入ります。</t>
        </is>
      </c>
      <c r="D86" s="18" t="n"/>
      <c r="E86" s="18" t="n"/>
      <c r="F86" s="18" t="n"/>
    </row>
    <row r="87" ht="22" customHeight="1">
      <c r="A87" s="24" t="inlineStr">
        <is>
          <t>入金と出金が両方</t>
        </is>
      </c>
      <c r="B87" s="41">
        <f>COUNTIF('入力する'!$K$5:$K$204,"入金と出金が両方")</f>
        <v/>
      </c>
      <c r="C87" s="24" t="inlineStr">
        <is>
          <t>1行に両方入っています。行を分けてください。</t>
        </is>
      </c>
      <c r="D87" s="24" t="n"/>
      <c r="E87" s="24" t="n"/>
      <c r="F87" s="24" t="n"/>
    </row>
    <row r="88" ht="22" customHeight="1">
      <c r="A88" s="18" t="inlineStr">
        <is>
          <t>金額が未入力</t>
        </is>
      </c>
      <c r="B88" s="39">
        <f>COUNTIF('入力する'!$K$5:$K$204,"金額が未入力")</f>
        <v/>
      </c>
      <c r="C88" s="18" t="inlineStr">
        <is>
          <t>日付や科目はあるのに、入金も出金も空です。</t>
        </is>
      </c>
      <c r="D88" s="18" t="n"/>
      <c r="E88" s="18" t="n"/>
      <c r="F88" s="18" t="n"/>
    </row>
    <row r="89" ht="22" customHeight="1">
      <c r="A89" s="24" t="inlineStr">
        <is>
          <t>入金と出金が逆かも</t>
        </is>
      </c>
      <c r="B89" s="41">
        <f>COUNTIF('入力する'!$K$5:$K$204,"入金と出金が逆かも")</f>
        <v/>
      </c>
      <c r="C89" s="24" t="inlineStr">
        <is>
          <t>収入の科目が出金側、経費の科目が入金側に入っています。</t>
        </is>
      </c>
      <c r="D89" s="24" t="n"/>
      <c r="E89" s="24" t="n"/>
      <c r="F89" s="24" t="n"/>
    </row>
    <row r="90" ht="22" customHeight="1">
      <c r="A90" s="18" t="inlineStr">
        <is>
          <t>高額（要確認）</t>
        </is>
      </c>
      <c r="B90" s="39">
        <f>COUNTIF('入力する'!$K$5:$K$204,"高額（要確認）")</f>
        <v/>
      </c>
      <c r="C90" s="18" t="inlineStr">
        <is>
          <t>B3のめやす以上の出金です。領収書のとじ忘れに注意。</t>
        </is>
      </c>
      <c r="D90" s="18" t="n"/>
      <c r="E90" s="18" t="n"/>
      <c r="F90" s="18" t="n"/>
    </row>
    <row r="91" ht="22" customHeight="1">
      <c r="A91" s="24" t="inlineStr">
        <is>
          <t>現金がマイナス</t>
        </is>
      </c>
      <c r="B91" s="41">
        <f>COUNTIF('入力する'!$K$5:$K$204,"現金がマイナス")</f>
        <v/>
      </c>
      <c r="C91" s="24" t="inlineStr">
        <is>
          <t>入力もれか、支払方法の選びまちがいです。</t>
        </is>
      </c>
      <c r="D91" s="24" t="n"/>
      <c r="E91" s="24" t="n"/>
      <c r="F91" s="24" t="n"/>
    </row>
    <row r="92" ht="22" customHeight="1">
      <c r="A92" s="18" t="inlineStr">
        <is>
          <t>OK</t>
        </is>
      </c>
      <c r="B92" s="39">
        <f>COUNTIF('入力する'!$K$5:$K$204,"OK")</f>
        <v/>
      </c>
      <c r="C92" s="18" t="inlineStr">
        <is>
          <t>問題は見つかりませんでした。</t>
        </is>
      </c>
      <c r="D92" s="18" t="n"/>
      <c r="E92" s="18" t="n"/>
      <c r="F92" s="18" t="n"/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printOptions horizontalCentered="1"/>
  <pageMargins left="0.75" right="0.75" top="1" bottom="1" header="0.5" footer="0.5"/>
  <pageSetup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A6A6A6"/>
    <outlinePr summaryBelow="1" summaryRight="1"/>
    <pageSetUpPr fitToPage="1"/>
  </sheetPr>
  <dimension ref="A1:A53"/>
  <sheetViews>
    <sheetView showGridLines="0" tabSelected="0" workbookViewId="0">
      <selection activeCell="A1" sqref="A1"/>
    </sheetView>
  </sheetViews>
  <sheetFormatPr baseColWidth="8" defaultRowHeight="15"/>
  <cols>
    <col width="100" customWidth="1" min="1" max="1"/>
  </cols>
  <sheetData>
    <row r="1" ht="30" customHeight="1">
      <c r="A1" s="14" t="inlineStr">
        <is>
          <t>経費帳・現金出納帳｜使い方と注意</t>
        </is>
      </c>
    </row>
    <row r="3" ht="26" customHeight="1">
      <c r="A3" s="15" t="inlineStr">
        <is>
          <t>このシートについて</t>
        </is>
      </c>
    </row>
    <row r="4" ht="22" customHeight="1">
      <c r="A4" s="35" t="inlineStr">
        <is>
          <t>経費帳と現金出納帳をひとつにしたテンプレートです。「入力する」に1行ずつ書いていくだけで、</t>
        </is>
      </c>
    </row>
    <row r="5" ht="22" customHeight="1">
      <c r="A5" s="35" t="inlineStr">
        <is>
          <t>科目の仕分け・現金の残高・月べつの集計・入力ミスのチェックまで自動で出ます。</t>
        </is>
      </c>
    </row>
    <row r="6" ht="10" customHeight="1"/>
    <row r="7" ht="26" customHeight="1">
      <c r="A7" s="15" t="inlineStr">
        <is>
          <t>使い方（3ステップ）</t>
        </is>
      </c>
    </row>
    <row r="8" ht="22" customHeight="1">
      <c r="A8" s="35" t="inlineStr">
        <is>
          <t>1. 「入力する」のB1に対象の年、B2に現金の開始残高、B3に高額チェックのめやすを入れます。</t>
        </is>
      </c>
    </row>
    <row r="9" ht="22" customHeight="1">
      <c r="A9" s="35" t="inlineStr">
        <is>
          <t xml:space="preserve">   開始残高は、書きはじめる日の手もとの現金です。0のままでもかまいません。</t>
        </is>
      </c>
    </row>
    <row r="10" ht="22" customHeight="1">
      <c r="A10" s="35" t="inlineStr">
        <is>
          <t>2. 5行目から下に、日付・摘要・勘定科目・支払方法・入金または出金を打ち込みます。</t>
        </is>
      </c>
    </row>
    <row r="11" ht="22" customHeight="1">
      <c r="A11" s="35" t="inlineStr">
        <is>
          <t xml:space="preserve">   勘定科目と支払方法はプルダウンから選べます。入金と出金は、どちらか片方だけに入れます。</t>
        </is>
      </c>
    </row>
    <row r="12" ht="22" customHeight="1">
      <c r="A12" s="35" t="inlineStr">
        <is>
          <t>3. 「集計を見る」を開くと、合計・構成比・順位・月べつ推移とグラフが出そろいます。</t>
        </is>
      </c>
    </row>
    <row r="13" ht="10" customHeight="1"/>
    <row r="14" ht="26" customHeight="1">
      <c r="A14" s="15" t="inlineStr">
        <is>
          <t>色のきまり</t>
        </is>
      </c>
    </row>
    <row r="15" ht="22" customHeight="1">
      <c r="A15" s="35" t="inlineStr">
        <is>
          <t>うすい黄色のセル … 自分で入力するところです。</t>
        </is>
      </c>
    </row>
    <row r="16" ht="22" customHeight="1">
      <c r="A16" s="35" t="inlineStr">
        <is>
          <t>それ以外のセル … 数式で自動計算されるところです。上書きすると計算が止まります。</t>
        </is>
      </c>
    </row>
    <row r="17" ht="10" customHeight="1"/>
    <row r="18" ht="26" customHeight="1">
      <c r="A18" s="15" t="inlineStr">
        <is>
          <t>自動でやっていること</t>
        </is>
      </c>
    </row>
    <row r="19" ht="22" customHeight="1">
      <c r="A19" s="35" t="inlineStr">
        <is>
          <t>種類（自動） … 勘定科目を「収入」「経費」「その他」に仕分けます。一覧にない名前は「未登録」。</t>
        </is>
      </c>
    </row>
    <row r="20" ht="22" customHeight="1">
      <c r="A20" s="35" t="inlineStr">
        <is>
          <t>月（自動） … 日付を「yyyy/mm」に直して、月べつ集計のキーにしています。</t>
        </is>
      </c>
    </row>
    <row r="21" ht="22" customHeight="1">
      <c r="A21" s="35" t="inlineStr">
        <is>
          <t>現金残高（自動） … 支払方法が「現金」の行だけを上から足し引きした、その時点の手もとの現金です。</t>
        </is>
      </c>
    </row>
    <row r="22" ht="22" customHeight="1">
      <c r="A22" s="35" t="inlineStr">
        <is>
          <t xml:space="preserve">   カードや口座引落の行は現金残高を動かしません。現金と預金のやりとりは科目「普通預金」で記録します。</t>
        </is>
      </c>
    </row>
    <row r="23" ht="22" customHeight="1">
      <c r="A23" s="35" t="inlineStr">
        <is>
          <t>入力チェック（自動） … 抜けや取りちがえを見つけて、ひとことで教えます。内容は下のとおりです。</t>
        </is>
      </c>
    </row>
    <row r="24" ht="10" customHeight="1"/>
    <row r="25" ht="26" customHeight="1">
      <c r="A25" s="15" t="inlineStr">
        <is>
          <t>入力チェックの見かた</t>
        </is>
      </c>
    </row>
    <row r="26" ht="22" customHeight="1">
      <c r="A26" s="35" t="inlineStr">
        <is>
          <t>日付が未入力 … 金額を入れた行に日付が入っていません。</t>
        </is>
      </c>
    </row>
    <row r="27" ht="22" customHeight="1">
      <c r="A27" s="35" t="inlineStr">
        <is>
          <t>科目が未入力 … 勘定科目をプルダウンから選んでください。</t>
        </is>
      </c>
    </row>
    <row r="28" ht="22" customHeight="1">
      <c r="A28" s="35" t="inlineStr">
        <is>
          <t>科目が一覧にない … 「集計を見る」の集計表にない名前です。名前をそろえると集計に入ります。</t>
        </is>
      </c>
    </row>
    <row r="29" ht="22" customHeight="1">
      <c r="A29" s="35" t="inlineStr">
        <is>
          <t>入金と出金が両方 … 1行に両方入っています。行を分けてください。</t>
        </is>
      </c>
    </row>
    <row r="30" ht="22" customHeight="1">
      <c r="A30" s="35" t="inlineStr">
        <is>
          <t>金額が未入力 … 日付や科目はあるのに、入金も出金も空です。</t>
        </is>
      </c>
    </row>
    <row r="31" ht="22" customHeight="1">
      <c r="A31" s="35" t="inlineStr">
        <is>
          <t>入金と出金が逆かも … 収入の科目を出金側、経費の科目を入金側に入れています。返品や返金ならそのままで大丈夫です。</t>
        </is>
      </c>
    </row>
    <row r="32" ht="22" customHeight="1">
      <c r="A32" s="35" t="inlineStr">
        <is>
          <t>高額（要確認）… B3のめやす以上の出金です。領収書のとじ忘れに気をつけてください。</t>
        </is>
      </c>
    </row>
    <row r="33" ht="22" customHeight="1">
      <c r="A33" s="35" t="inlineStr">
        <is>
          <t>現金がマイナス … 手もとの現金が足りない計算です。入力もれか、支払方法の選びまちがいです。</t>
        </is>
      </c>
    </row>
    <row r="34" ht="10" customHeight="1"/>
    <row r="35" ht="26" customHeight="1">
      <c r="A35" s="15" t="inlineStr">
        <is>
          <t>勘定科目をふやしたいとき</t>
        </is>
      </c>
    </row>
    <row r="36" ht="22" customHeight="1">
      <c r="A36" s="35" t="inlineStr">
        <is>
          <t>「集計を見る」の集計表に並んでいる科目名が、そのまま仕分けと集計のもとになっています。</t>
        </is>
      </c>
    </row>
    <row r="37" ht="22" customHeight="1">
      <c r="A37" s="35" t="inlineStr">
        <is>
          <t>科目をふやすときは、表のいちばん下の行の上で行を挿入して名前を書き、</t>
        </is>
      </c>
    </row>
    <row r="38" ht="22" customHeight="1">
      <c r="A38" s="35" t="inlineStr">
        <is>
          <t>「入力する」C列のプルダウン（データの入力規則）にも同じ名前を足してください。</t>
        </is>
      </c>
    </row>
    <row r="39" ht="10" customHeight="1"/>
    <row r="40" ht="26" customHeight="1">
      <c r="A40" s="15" t="inlineStr">
        <is>
          <t>経費の考え方（めやす）</t>
        </is>
      </c>
    </row>
    <row r="41" ht="22" customHeight="1">
      <c r="A41" s="35" t="inlineStr">
        <is>
          <t>事業に使った分だけが経費です。家事と共用のもの（家賃・通信費・車両費など）は、</t>
        </is>
      </c>
    </row>
    <row r="42" ht="22" customHeight="1">
      <c r="A42" s="35" t="inlineStr">
        <is>
          <t>事業で使った割合をかけた金額を出金に入れると、あとの申告がらくになります。</t>
        </is>
      </c>
    </row>
    <row r="43" ht="22" customHeight="1">
      <c r="A43" s="35" t="inlineStr">
        <is>
          <t>生活費に使った現金は経費ではなく「事業主貸」、自分のお金を事業に入れたときは「事業主借」で記録します。</t>
        </is>
      </c>
    </row>
    <row r="44" ht="22" customHeight="1">
      <c r="A44" s="35" t="inlineStr">
        <is>
          <t>最終的な勘定科目のあつかいは、税理士や税務署にご確認ください。</t>
        </is>
      </c>
    </row>
    <row r="45" ht="10" customHeight="1"/>
    <row r="46" ht="26" customHeight="1">
      <c r="A46" s="15" t="inlineStr">
        <is>
          <t>注意</t>
        </is>
      </c>
    </row>
    <row r="47" ht="22" customHeight="1">
      <c r="A47" s="35" t="inlineStr">
        <is>
          <t>入力できるのは5行目から204行目までの200行です。</t>
        </is>
      </c>
    </row>
    <row r="48" ht="22" customHeight="1">
      <c r="A48" s="35" t="inlineStr">
        <is>
          <t>行が足りないときは204行目より上で行を挿入すると、書式と数式が引き継がれます。</t>
        </is>
      </c>
    </row>
    <row r="49" ht="22" customHeight="1">
      <c r="A49" s="35" t="inlineStr">
        <is>
          <t>日付は古い順に上から並べてください。現金残高は上から順に足し引きしています。</t>
        </is>
      </c>
    </row>
    <row r="50" ht="10" customHeight="1"/>
    <row r="51" ht="26" customHeight="1">
      <c r="A51" s="15" t="inlineStr">
        <is>
          <t>ライセンスと配布元</t>
        </is>
      </c>
    </row>
    <row r="52" ht="22" customHeight="1">
      <c r="A52" s="35" t="inlineStr">
        <is>
          <t>このテンプレートは自由に使ってかまいません。改変・再配布も可です。</t>
        </is>
      </c>
    </row>
    <row r="53" ht="22" customHeight="1">
      <c r="A53" s="35" t="inlineStr">
        <is>
          <t>配布元: 副業ポートフォリオ https://satoru-log.jp</t>
        </is>
      </c>
    </row>
  </sheetData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2026-09-05T21:32:47Z</dcterms:created>
  <dcterms:modified xmlns:dcterms="http://purl.org/dc/terms/" xmlns:xsi="http://www.w3.org/2001/XMLSchema-instance" xsi:type="dcterms:W3CDTF">2026-09-05T21:32:48Z</dcterms:modified>
</cp:coreProperties>
</file>