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'入力する'!$A$3:$I$203</definedName>
    <definedName name="_xlnm.Print_Titles" localSheetId="0">'入力する'!$1:$3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&quot;件&quot;"/>
    <numFmt numFmtId="166" formatCode="0.0%"/>
    <numFmt numFmtId="167" formatCode="0&quot;年&quot;"/>
    <numFmt numFmtId="168" formatCode="yyyy&quot;年&quot;m&quot;月&quot;"/>
  </numFmts>
  <fonts count="6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color rgb="0044546A"/>
      <sz val="11"/>
    </font>
    <font>
      <name val="游ゴシック"/>
      <b val="1"/>
      <color rgb="00FFFFFF"/>
      <sz val="11"/>
    </font>
    <font>
      <name val="游ゴシック"/>
      <b val="1"/>
      <color rgb="001F3864"/>
      <sz val="18"/>
    </font>
  </fonts>
  <fills count="8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6ECF4"/>
      </patternFill>
    </fill>
    <fill>
      <patternFill patternType="solid">
        <fgColor rgb="00EDF2F9"/>
      </patternFill>
    </fill>
    <fill>
      <patternFill patternType="solid">
        <fgColor rgb="00F7F8FA"/>
      </patternFill>
    </fill>
    <fill>
      <patternFill patternType="solid">
        <fgColor rgb="00D6DCE8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164" fontId="2" fillId="2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3" fontId="2" fillId="2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164" fontId="3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3" fontId="1" fillId="7" borderId="1" applyAlignment="1" pivotButton="0" quotePrefix="0" xfId="0">
      <alignment horizontal="right" vertical="center"/>
    </xf>
    <xf numFmtId="166" fontId="1" fillId="7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8" fontId="2" fillId="0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2" borderId="1" applyAlignment="1" applyProtection="1" pivotButton="0" quotePrefix="0" xfId="0">
      <alignment horizontal="right" vertical="center"/>
      <protection locked="0" hidden="0"/>
    </xf>
    <xf numFmtId="0" fontId="2" fillId="2" borderId="1" applyAlignment="1" applyProtection="1" pivotButton="0" quotePrefix="0" xfId="0">
      <alignment horizontal="left" vertical="center"/>
      <protection locked="0" hidden="0"/>
    </xf>
    <xf numFmtId="0" fontId="2" fillId="2" borderId="1" applyAlignment="1" applyProtection="1" pivotButton="0" quotePrefix="0" xfId="0">
      <alignment horizontal="center" vertical="center"/>
      <protection locked="0" hidden="0"/>
    </xf>
    <xf numFmtId="3" fontId="2" fillId="2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区分別の合計金額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'集計を見る'!$A$19:$A$30</f>
            </numRef>
          </cat>
          <val>
            <numRef>
              <f>'集計を見る'!$D$19:$D$30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月別の支出の推移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'集計を見る'!B35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'集計を見る'!$A$36:$A$47</f>
            </numRef>
          </cat>
          <val>
            <numRef>
              <f>'集計を見る'!$B$36:$B$47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6480000" cy="37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27</row>
      <rowOff>0</rowOff>
    </from>
    <ext cx="6480000" cy="37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I203"/>
  <sheetViews>
    <sheetView showGridLines="0"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8" customWidth="1" min="3" max="3"/>
    <col width="16" customWidth="1" min="4" max="4"/>
    <col width="13" customWidth="1" min="5" max="5"/>
    <col width="16" customWidth="1" min="6" max="6"/>
    <col width="12" customWidth="1" min="7" max="7"/>
    <col width="22" customWidth="1" min="8" max="8"/>
    <col width="26" customWidth="1" min="9" max="9"/>
  </cols>
  <sheetData>
    <row r="1" ht="22" customHeight="1">
      <c r="A1" s="1" t="inlineStr">
        <is>
          <t>開業日</t>
        </is>
      </c>
      <c r="B1" s="37" t="n"/>
      <c r="C1" s="3" t="inlineStr">
        <is>
          <t>この日より前の支出を「開業前（＝開業費）」として自動で仕分けます</t>
        </is>
      </c>
    </row>
    <row r="2" ht="8" customHeight="1"/>
    <row r="3" ht="26" customHeight="1">
      <c r="A3" s="4" t="inlineStr">
        <is>
          <t>日付</t>
        </is>
      </c>
      <c r="B3" s="4" t="inlineStr">
        <is>
          <t>支払先</t>
        </is>
      </c>
      <c r="C3" s="4" t="inlineStr">
        <is>
          <t>内容</t>
        </is>
      </c>
      <c r="D3" s="4" t="inlineStr">
        <is>
          <t>区分</t>
        </is>
      </c>
      <c r="E3" s="4" t="inlineStr">
        <is>
          <t>金額</t>
        </is>
      </c>
      <c r="F3" s="4" t="inlineStr">
        <is>
          <t>支払方法</t>
        </is>
      </c>
      <c r="G3" s="4" t="inlineStr">
        <is>
          <t>開業前後</t>
        </is>
      </c>
      <c r="H3" s="4" t="inlineStr">
        <is>
          <t>仕分け判定</t>
        </is>
      </c>
      <c r="I3" s="4" t="inlineStr">
        <is>
          <t>メモ</t>
        </is>
      </c>
    </row>
    <row r="4" ht="22" customHeight="1">
      <c r="A4" s="37" t="n"/>
      <c r="B4" s="38" t="n"/>
      <c r="C4" s="38" t="n"/>
      <c r="D4" s="39" t="n"/>
      <c r="E4" s="40" t="n"/>
      <c r="F4" s="39" t="n"/>
      <c r="G4" s="8">
        <f>IF($A4="","",IF(OR($B$1="",$A4&lt;$B$1),"開業前","開業後"))</f>
        <v/>
      </c>
      <c r="H4" s="8">
        <f>IF($A4="","",IF($G4="開業後","開業後の経費",IF($E4&gt;=100000,"要確認：10万円以上","開業費に計上")))</f>
        <v/>
      </c>
      <c r="I4" s="38" t="n"/>
    </row>
    <row r="5" ht="22" customHeight="1">
      <c r="A5" s="37" t="n"/>
      <c r="B5" s="38" t="n"/>
      <c r="C5" s="38" t="n"/>
      <c r="D5" s="39" t="n"/>
      <c r="E5" s="40" t="n"/>
      <c r="F5" s="39" t="n"/>
      <c r="G5" s="9">
        <f>IF($A5="","",IF(OR($B$1="",$A5&lt;$B$1),"開業前","開業後"))</f>
        <v/>
      </c>
      <c r="H5" s="9">
        <f>IF($A5="","",IF($G5="開業後","開業後の経費",IF($E5&gt;=100000,"要確認：10万円以上","開業費に計上")))</f>
        <v/>
      </c>
      <c r="I5" s="38" t="n"/>
    </row>
    <row r="6" ht="22" customHeight="1">
      <c r="A6" s="37" t="n"/>
      <c r="B6" s="38" t="n"/>
      <c r="C6" s="38" t="n"/>
      <c r="D6" s="39" t="n"/>
      <c r="E6" s="40" t="n"/>
      <c r="F6" s="39" t="n"/>
      <c r="G6" s="8">
        <f>IF($A6="","",IF(OR($B$1="",$A6&lt;$B$1),"開業前","開業後"))</f>
        <v/>
      </c>
      <c r="H6" s="8">
        <f>IF($A6="","",IF($G6="開業後","開業後の経費",IF($E6&gt;=100000,"要確認：10万円以上","開業費に計上")))</f>
        <v/>
      </c>
      <c r="I6" s="38" t="n"/>
    </row>
    <row r="7" ht="22" customHeight="1">
      <c r="A7" s="37" t="n"/>
      <c r="B7" s="38" t="n"/>
      <c r="C7" s="38" t="n"/>
      <c r="D7" s="39" t="n"/>
      <c r="E7" s="40" t="n"/>
      <c r="F7" s="39" t="n"/>
      <c r="G7" s="9">
        <f>IF($A7="","",IF(OR($B$1="",$A7&lt;$B$1),"開業前","開業後"))</f>
        <v/>
      </c>
      <c r="H7" s="9">
        <f>IF($A7="","",IF($G7="開業後","開業後の経費",IF($E7&gt;=100000,"要確認：10万円以上","開業費に計上")))</f>
        <v/>
      </c>
      <c r="I7" s="38" t="n"/>
    </row>
    <row r="8" ht="22" customHeight="1">
      <c r="A8" s="37" t="n"/>
      <c r="B8" s="38" t="n"/>
      <c r="C8" s="38" t="n"/>
      <c r="D8" s="39" t="n"/>
      <c r="E8" s="40" t="n"/>
      <c r="F8" s="39" t="n"/>
      <c r="G8" s="8">
        <f>IF($A8="","",IF(OR($B$1="",$A8&lt;$B$1),"開業前","開業後"))</f>
        <v/>
      </c>
      <c r="H8" s="8">
        <f>IF($A8="","",IF($G8="開業後","開業後の経費",IF($E8&gt;=100000,"要確認：10万円以上","開業費に計上")))</f>
        <v/>
      </c>
      <c r="I8" s="38" t="n"/>
    </row>
    <row r="9" ht="22" customHeight="1">
      <c r="A9" s="37" t="n"/>
      <c r="B9" s="38" t="n"/>
      <c r="C9" s="38" t="n"/>
      <c r="D9" s="39" t="n"/>
      <c r="E9" s="40" t="n"/>
      <c r="F9" s="39" t="n"/>
      <c r="G9" s="9">
        <f>IF($A9="","",IF(OR($B$1="",$A9&lt;$B$1),"開業前","開業後"))</f>
        <v/>
      </c>
      <c r="H9" s="9">
        <f>IF($A9="","",IF($G9="開業後","開業後の経費",IF($E9&gt;=100000,"要確認：10万円以上","開業費に計上")))</f>
        <v/>
      </c>
      <c r="I9" s="38" t="n"/>
    </row>
    <row r="10" ht="22" customHeight="1">
      <c r="A10" s="37" t="n"/>
      <c r="B10" s="38" t="n"/>
      <c r="C10" s="38" t="n"/>
      <c r="D10" s="39" t="n"/>
      <c r="E10" s="40" t="n"/>
      <c r="F10" s="39" t="n"/>
      <c r="G10" s="8">
        <f>IF($A10="","",IF(OR($B$1="",$A10&lt;$B$1),"開業前","開業後"))</f>
        <v/>
      </c>
      <c r="H10" s="8">
        <f>IF($A10="","",IF($G10="開業後","開業後の経費",IF($E10&gt;=100000,"要確認：10万円以上","開業費に計上")))</f>
        <v/>
      </c>
      <c r="I10" s="38" t="n"/>
    </row>
    <row r="11" ht="22" customHeight="1">
      <c r="A11" s="37" t="n"/>
      <c r="B11" s="38" t="n"/>
      <c r="C11" s="38" t="n"/>
      <c r="D11" s="39" t="n"/>
      <c r="E11" s="40" t="n"/>
      <c r="F11" s="39" t="n"/>
      <c r="G11" s="9">
        <f>IF($A11="","",IF(OR($B$1="",$A11&lt;$B$1),"開業前","開業後"))</f>
        <v/>
      </c>
      <c r="H11" s="9">
        <f>IF($A11="","",IF($G11="開業後","開業後の経費",IF($E11&gt;=100000,"要確認：10万円以上","開業費に計上")))</f>
        <v/>
      </c>
      <c r="I11" s="38" t="n"/>
    </row>
    <row r="12" ht="22" customHeight="1">
      <c r="A12" s="37" t="n"/>
      <c r="B12" s="38" t="n"/>
      <c r="C12" s="38" t="n"/>
      <c r="D12" s="39" t="n"/>
      <c r="E12" s="40" t="n"/>
      <c r="F12" s="39" t="n"/>
      <c r="G12" s="8">
        <f>IF($A12="","",IF(OR($B$1="",$A12&lt;$B$1),"開業前","開業後"))</f>
        <v/>
      </c>
      <c r="H12" s="8">
        <f>IF($A12="","",IF($G12="開業後","開業後の経費",IF($E12&gt;=100000,"要確認：10万円以上","開業費に計上")))</f>
        <v/>
      </c>
      <c r="I12" s="38" t="n"/>
    </row>
    <row r="13" ht="22" customHeight="1">
      <c r="A13" s="37" t="n"/>
      <c r="B13" s="38" t="n"/>
      <c r="C13" s="38" t="n"/>
      <c r="D13" s="39" t="n"/>
      <c r="E13" s="40" t="n"/>
      <c r="F13" s="39" t="n"/>
      <c r="G13" s="9">
        <f>IF($A13="","",IF(OR($B$1="",$A13&lt;$B$1),"開業前","開業後"))</f>
        <v/>
      </c>
      <c r="H13" s="9">
        <f>IF($A13="","",IF($G13="開業後","開業後の経費",IF($E13&gt;=100000,"要確認：10万円以上","開業費に計上")))</f>
        <v/>
      </c>
      <c r="I13" s="38" t="n"/>
    </row>
    <row r="14" ht="22" customHeight="1">
      <c r="A14" s="37" t="n"/>
      <c r="B14" s="38" t="n"/>
      <c r="C14" s="38" t="n"/>
      <c r="D14" s="39" t="n"/>
      <c r="E14" s="40" t="n"/>
      <c r="F14" s="39" t="n"/>
      <c r="G14" s="8">
        <f>IF($A14="","",IF(OR($B$1="",$A14&lt;$B$1),"開業前","開業後"))</f>
        <v/>
      </c>
      <c r="H14" s="8">
        <f>IF($A14="","",IF($G14="開業後","開業後の経費",IF($E14&gt;=100000,"要確認：10万円以上","開業費に計上")))</f>
        <v/>
      </c>
      <c r="I14" s="38" t="n"/>
    </row>
    <row r="15" ht="22" customHeight="1">
      <c r="A15" s="37" t="n"/>
      <c r="B15" s="38" t="n"/>
      <c r="C15" s="38" t="n"/>
      <c r="D15" s="39" t="n"/>
      <c r="E15" s="40" t="n"/>
      <c r="F15" s="39" t="n"/>
      <c r="G15" s="9">
        <f>IF($A15="","",IF(OR($B$1="",$A15&lt;$B$1),"開業前","開業後"))</f>
        <v/>
      </c>
      <c r="H15" s="9">
        <f>IF($A15="","",IF($G15="開業後","開業後の経費",IF($E15&gt;=100000,"要確認：10万円以上","開業費に計上")))</f>
        <v/>
      </c>
      <c r="I15" s="38" t="n"/>
    </row>
    <row r="16" ht="22" customHeight="1">
      <c r="A16" s="37" t="n"/>
      <c r="B16" s="38" t="n"/>
      <c r="C16" s="38" t="n"/>
      <c r="D16" s="39" t="n"/>
      <c r="E16" s="40" t="n"/>
      <c r="F16" s="39" t="n"/>
      <c r="G16" s="8">
        <f>IF($A16="","",IF(OR($B$1="",$A16&lt;$B$1),"開業前","開業後"))</f>
        <v/>
      </c>
      <c r="H16" s="8">
        <f>IF($A16="","",IF($G16="開業後","開業後の経費",IF($E16&gt;=100000,"要確認：10万円以上","開業費に計上")))</f>
        <v/>
      </c>
      <c r="I16" s="38" t="n"/>
    </row>
    <row r="17" ht="22" customHeight="1">
      <c r="A17" s="37" t="n"/>
      <c r="B17" s="38" t="n"/>
      <c r="C17" s="38" t="n"/>
      <c r="D17" s="39" t="n"/>
      <c r="E17" s="40" t="n"/>
      <c r="F17" s="39" t="n"/>
      <c r="G17" s="9">
        <f>IF($A17="","",IF(OR($B$1="",$A17&lt;$B$1),"開業前","開業後"))</f>
        <v/>
      </c>
      <c r="H17" s="9">
        <f>IF($A17="","",IF($G17="開業後","開業後の経費",IF($E17&gt;=100000,"要確認：10万円以上","開業費に計上")))</f>
        <v/>
      </c>
      <c r="I17" s="38" t="n"/>
    </row>
    <row r="18" ht="22" customHeight="1">
      <c r="A18" s="37" t="n"/>
      <c r="B18" s="38" t="n"/>
      <c r="C18" s="38" t="n"/>
      <c r="D18" s="39" t="n"/>
      <c r="E18" s="40" t="n"/>
      <c r="F18" s="39" t="n"/>
      <c r="G18" s="8">
        <f>IF($A18="","",IF(OR($B$1="",$A18&lt;$B$1),"開業前","開業後"))</f>
        <v/>
      </c>
      <c r="H18" s="8">
        <f>IF($A18="","",IF($G18="開業後","開業後の経費",IF($E18&gt;=100000,"要確認：10万円以上","開業費に計上")))</f>
        <v/>
      </c>
      <c r="I18" s="38" t="n"/>
    </row>
    <row r="19" ht="22" customHeight="1">
      <c r="A19" s="37" t="n"/>
      <c r="B19" s="38" t="n"/>
      <c r="C19" s="38" t="n"/>
      <c r="D19" s="39" t="n"/>
      <c r="E19" s="40" t="n"/>
      <c r="F19" s="39" t="n"/>
      <c r="G19" s="9">
        <f>IF($A19="","",IF(OR($B$1="",$A19&lt;$B$1),"開業前","開業後"))</f>
        <v/>
      </c>
      <c r="H19" s="9">
        <f>IF($A19="","",IF($G19="開業後","開業後の経費",IF($E19&gt;=100000,"要確認：10万円以上","開業費に計上")))</f>
        <v/>
      </c>
      <c r="I19" s="38" t="n"/>
    </row>
    <row r="20" ht="22" customHeight="1">
      <c r="A20" s="37" t="n"/>
      <c r="B20" s="38" t="n"/>
      <c r="C20" s="38" t="n"/>
      <c r="D20" s="39" t="n"/>
      <c r="E20" s="40" t="n"/>
      <c r="F20" s="39" t="n"/>
      <c r="G20" s="8">
        <f>IF($A20="","",IF(OR($B$1="",$A20&lt;$B$1),"開業前","開業後"))</f>
        <v/>
      </c>
      <c r="H20" s="8">
        <f>IF($A20="","",IF($G20="開業後","開業後の経費",IF($E20&gt;=100000,"要確認：10万円以上","開業費に計上")))</f>
        <v/>
      </c>
      <c r="I20" s="38" t="n"/>
    </row>
    <row r="21" ht="22" customHeight="1">
      <c r="A21" s="37" t="n"/>
      <c r="B21" s="38" t="n"/>
      <c r="C21" s="38" t="n"/>
      <c r="D21" s="39" t="n"/>
      <c r="E21" s="40" t="n"/>
      <c r="F21" s="39" t="n"/>
      <c r="G21" s="9">
        <f>IF($A21="","",IF(OR($B$1="",$A21&lt;$B$1),"開業前","開業後"))</f>
        <v/>
      </c>
      <c r="H21" s="9">
        <f>IF($A21="","",IF($G21="開業後","開業後の経費",IF($E21&gt;=100000,"要確認：10万円以上","開業費に計上")))</f>
        <v/>
      </c>
      <c r="I21" s="38" t="n"/>
    </row>
    <row r="22" ht="22" customHeight="1">
      <c r="A22" s="37" t="n"/>
      <c r="B22" s="38" t="n"/>
      <c r="C22" s="38" t="n"/>
      <c r="D22" s="39" t="n"/>
      <c r="E22" s="40" t="n"/>
      <c r="F22" s="39" t="n"/>
      <c r="G22" s="8">
        <f>IF($A22="","",IF(OR($B$1="",$A22&lt;$B$1),"開業前","開業後"))</f>
        <v/>
      </c>
      <c r="H22" s="8">
        <f>IF($A22="","",IF($G22="開業後","開業後の経費",IF($E22&gt;=100000,"要確認：10万円以上","開業費に計上")))</f>
        <v/>
      </c>
      <c r="I22" s="38" t="n"/>
    </row>
    <row r="23" ht="22" customHeight="1">
      <c r="A23" s="37" t="n"/>
      <c r="B23" s="38" t="n"/>
      <c r="C23" s="38" t="n"/>
      <c r="D23" s="39" t="n"/>
      <c r="E23" s="40" t="n"/>
      <c r="F23" s="39" t="n"/>
      <c r="G23" s="9">
        <f>IF($A23="","",IF(OR($B$1="",$A23&lt;$B$1),"開業前","開業後"))</f>
        <v/>
      </c>
      <c r="H23" s="9">
        <f>IF($A23="","",IF($G23="開業後","開業後の経費",IF($E23&gt;=100000,"要確認：10万円以上","開業費に計上")))</f>
        <v/>
      </c>
      <c r="I23" s="38" t="n"/>
    </row>
    <row r="24" ht="22" customHeight="1">
      <c r="A24" s="37" t="n"/>
      <c r="B24" s="38" t="n"/>
      <c r="C24" s="38" t="n"/>
      <c r="D24" s="39" t="n"/>
      <c r="E24" s="40" t="n"/>
      <c r="F24" s="39" t="n"/>
      <c r="G24" s="8">
        <f>IF($A24="","",IF(OR($B$1="",$A24&lt;$B$1),"開業前","開業後"))</f>
        <v/>
      </c>
      <c r="H24" s="8">
        <f>IF($A24="","",IF($G24="開業後","開業後の経費",IF($E24&gt;=100000,"要確認：10万円以上","開業費に計上")))</f>
        <v/>
      </c>
      <c r="I24" s="38" t="n"/>
    </row>
    <row r="25" ht="22" customHeight="1">
      <c r="A25" s="37" t="n"/>
      <c r="B25" s="38" t="n"/>
      <c r="C25" s="38" t="n"/>
      <c r="D25" s="39" t="n"/>
      <c r="E25" s="40" t="n"/>
      <c r="F25" s="39" t="n"/>
      <c r="G25" s="9">
        <f>IF($A25="","",IF(OR($B$1="",$A25&lt;$B$1),"開業前","開業後"))</f>
        <v/>
      </c>
      <c r="H25" s="9">
        <f>IF($A25="","",IF($G25="開業後","開業後の経費",IF($E25&gt;=100000,"要確認：10万円以上","開業費に計上")))</f>
        <v/>
      </c>
      <c r="I25" s="38" t="n"/>
    </row>
    <row r="26" ht="22" customHeight="1">
      <c r="A26" s="37" t="n"/>
      <c r="B26" s="38" t="n"/>
      <c r="C26" s="38" t="n"/>
      <c r="D26" s="39" t="n"/>
      <c r="E26" s="40" t="n"/>
      <c r="F26" s="39" t="n"/>
      <c r="G26" s="8">
        <f>IF($A26="","",IF(OR($B$1="",$A26&lt;$B$1),"開業前","開業後"))</f>
        <v/>
      </c>
      <c r="H26" s="8">
        <f>IF($A26="","",IF($G26="開業後","開業後の経費",IF($E26&gt;=100000,"要確認：10万円以上","開業費に計上")))</f>
        <v/>
      </c>
      <c r="I26" s="38" t="n"/>
    </row>
    <row r="27" ht="22" customHeight="1">
      <c r="A27" s="37" t="n"/>
      <c r="B27" s="38" t="n"/>
      <c r="C27" s="38" t="n"/>
      <c r="D27" s="39" t="n"/>
      <c r="E27" s="40" t="n"/>
      <c r="F27" s="39" t="n"/>
      <c r="G27" s="9">
        <f>IF($A27="","",IF(OR($B$1="",$A27&lt;$B$1),"開業前","開業後"))</f>
        <v/>
      </c>
      <c r="H27" s="9">
        <f>IF($A27="","",IF($G27="開業後","開業後の経費",IF($E27&gt;=100000,"要確認：10万円以上","開業費に計上")))</f>
        <v/>
      </c>
      <c r="I27" s="38" t="n"/>
    </row>
    <row r="28" ht="22" customHeight="1">
      <c r="A28" s="37" t="n"/>
      <c r="B28" s="38" t="n"/>
      <c r="C28" s="38" t="n"/>
      <c r="D28" s="39" t="n"/>
      <c r="E28" s="40" t="n"/>
      <c r="F28" s="39" t="n"/>
      <c r="G28" s="8">
        <f>IF($A28="","",IF(OR($B$1="",$A28&lt;$B$1),"開業前","開業後"))</f>
        <v/>
      </c>
      <c r="H28" s="8">
        <f>IF($A28="","",IF($G28="開業後","開業後の経費",IF($E28&gt;=100000,"要確認：10万円以上","開業費に計上")))</f>
        <v/>
      </c>
      <c r="I28" s="38" t="n"/>
    </row>
    <row r="29" ht="22" customHeight="1">
      <c r="A29" s="37" t="n"/>
      <c r="B29" s="38" t="n"/>
      <c r="C29" s="38" t="n"/>
      <c r="D29" s="39" t="n"/>
      <c r="E29" s="40" t="n"/>
      <c r="F29" s="39" t="n"/>
      <c r="G29" s="9">
        <f>IF($A29="","",IF(OR($B$1="",$A29&lt;$B$1),"開業前","開業後"))</f>
        <v/>
      </c>
      <c r="H29" s="9">
        <f>IF($A29="","",IF($G29="開業後","開業後の経費",IF($E29&gt;=100000,"要確認：10万円以上","開業費に計上")))</f>
        <v/>
      </c>
      <c r="I29" s="38" t="n"/>
    </row>
    <row r="30" ht="22" customHeight="1">
      <c r="A30" s="37" t="n"/>
      <c r="B30" s="38" t="n"/>
      <c r="C30" s="38" t="n"/>
      <c r="D30" s="39" t="n"/>
      <c r="E30" s="40" t="n"/>
      <c r="F30" s="39" t="n"/>
      <c r="G30" s="8">
        <f>IF($A30="","",IF(OR($B$1="",$A30&lt;$B$1),"開業前","開業後"))</f>
        <v/>
      </c>
      <c r="H30" s="8">
        <f>IF($A30="","",IF($G30="開業後","開業後の経費",IF($E30&gt;=100000,"要確認：10万円以上","開業費に計上")))</f>
        <v/>
      </c>
      <c r="I30" s="38" t="n"/>
    </row>
    <row r="31" ht="22" customHeight="1">
      <c r="A31" s="37" t="n"/>
      <c r="B31" s="38" t="n"/>
      <c r="C31" s="38" t="n"/>
      <c r="D31" s="39" t="n"/>
      <c r="E31" s="40" t="n"/>
      <c r="F31" s="39" t="n"/>
      <c r="G31" s="9">
        <f>IF($A31="","",IF(OR($B$1="",$A31&lt;$B$1),"開業前","開業後"))</f>
        <v/>
      </c>
      <c r="H31" s="9">
        <f>IF($A31="","",IF($G31="開業後","開業後の経費",IF($E31&gt;=100000,"要確認：10万円以上","開業費に計上")))</f>
        <v/>
      </c>
      <c r="I31" s="38" t="n"/>
    </row>
    <row r="32" ht="22" customHeight="1">
      <c r="A32" s="37" t="n"/>
      <c r="B32" s="38" t="n"/>
      <c r="C32" s="38" t="n"/>
      <c r="D32" s="39" t="n"/>
      <c r="E32" s="40" t="n"/>
      <c r="F32" s="39" t="n"/>
      <c r="G32" s="8">
        <f>IF($A32="","",IF(OR($B$1="",$A32&lt;$B$1),"開業前","開業後"))</f>
        <v/>
      </c>
      <c r="H32" s="8">
        <f>IF($A32="","",IF($G32="開業後","開業後の経費",IF($E32&gt;=100000,"要確認：10万円以上","開業費に計上")))</f>
        <v/>
      </c>
      <c r="I32" s="38" t="n"/>
    </row>
    <row r="33" ht="22" customHeight="1">
      <c r="A33" s="37" t="n"/>
      <c r="B33" s="38" t="n"/>
      <c r="C33" s="38" t="n"/>
      <c r="D33" s="39" t="n"/>
      <c r="E33" s="40" t="n"/>
      <c r="F33" s="39" t="n"/>
      <c r="G33" s="9">
        <f>IF($A33="","",IF(OR($B$1="",$A33&lt;$B$1),"開業前","開業後"))</f>
        <v/>
      </c>
      <c r="H33" s="9">
        <f>IF($A33="","",IF($G33="開業後","開業後の経費",IF($E33&gt;=100000,"要確認：10万円以上","開業費に計上")))</f>
        <v/>
      </c>
      <c r="I33" s="38" t="n"/>
    </row>
    <row r="34" hidden="1" ht="22" customHeight="1">
      <c r="A34" s="37" t="n"/>
      <c r="B34" s="38" t="n"/>
      <c r="C34" s="38" t="n"/>
      <c r="D34" s="39" t="n"/>
      <c r="E34" s="40" t="n"/>
      <c r="F34" s="39" t="n"/>
      <c r="G34" s="8">
        <f>IF($A34="","",IF(OR($B$1="",$A34&lt;$B$1),"開業前","開業後"))</f>
        <v/>
      </c>
      <c r="H34" s="8">
        <f>IF($A34="","",IF($G34="開業後","開業後の経費",IF($E34&gt;=100000,"要確認：10万円以上","開業費に計上")))</f>
        <v/>
      </c>
      <c r="I34" s="38" t="n"/>
    </row>
    <row r="35" hidden="1" ht="22" customHeight="1">
      <c r="A35" s="37" t="n"/>
      <c r="B35" s="38" t="n"/>
      <c r="C35" s="38" t="n"/>
      <c r="D35" s="39" t="n"/>
      <c r="E35" s="40" t="n"/>
      <c r="F35" s="39" t="n"/>
      <c r="G35" s="9">
        <f>IF($A35="","",IF(OR($B$1="",$A35&lt;$B$1),"開業前","開業後"))</f>
        <v/>
      </c>
      <c r="H35" s="9">
        <f>IF($A35="","",IF($G35="開業後","開業後の経費",IF($E35&gt;=100000,"要確認：10万円以上","開業費に計上")))</f>
        <v/>
      </c>
      <c r="I35" s="38" t="n"/>
    </row>
    <row r="36" hidden="1" ht="22" customHeight="1">
      <c r="A36" s="37" t="n"/>
      <c r="B36" s="38" t="n"/>
      <c r="C36" s="38" t="n"/>
      <c r="D36" s="39" t="n"/>
      <c r="E36" s="40" t="n"/>
      <c r="F36" s="39" t="n"/>
      <c r="G36" s="8">
        <f>IF($A36="","",IF(OR($B$1="",$A36&lt;$B$1),"開業前","開業後"))</f>
        <v/>
      </c>
      <c r="H36" s="8">
        <f>IF($A36="","",IF($G36="開業後","開業後の経費",IF($E36&gt;=100000,"要確認：10万円以上","開業費に計上")))</f>
        <v/>
      </c>
      <c r="I36" s="38" t="n"/>
    </row>
    <row r="37" hidden="1" ht="22" customHeight="1">
      <c r="A37" s="37" t="n"/>
      <c r="B37" s="38" t="n"/>
      <c r="C37" s="38" t="n"/>
      <c r="D37" s="39" t="n"/>
      <c r="E37" s="40" t="n"/>
      <c r="F37" s="39" t="n"/>
      <c r="G37" s="9">
        <f>IF($A37="","",IF(OR($B$1="",$A37&lt;$B$1),"開業前","開業後"))</f>
        <v/>
      </c>
      <c r="H37" s="9">
        <f>IF($A37="","",IF($G37="開業後","開業後の経費",IF($E37&gt;=100000,"要確認：10万円以上","開業費に計上")))</f>
        <v/>
      </c>
      <c r="I37" s="38" t="n"/>
    </row>
    <row r="38" hidden="1" ht="22" customHeight="1">
      <c r="A38" s="37" t="n"/>
      <c r="B38" s="38" t="n"/>
      <c r="C38" s="38" t="n"/>
      <c r="D38" s="39" t="n"/>
      <c r="E38" s="40" t="n"/>
      <c r="F38" s="39" t="n"/>
      <c r="G38" s="8">
        <f>IF($A38="","",IF(OR($B$1="",$A38&lt;$B$1),"開業前","開業後"))</f>
        <v/>
      </c>
      <c r="H38" s="8">
        <f>IF($A38="","",IF($G38="開業後","開業後の経費",IF($E38&gt;=100000,"要確認：10万円以上","開業費に計上")))</f>
        <v/>
      </c>
      <c r="I38" s="38" t="n"/>
    </row>
    <row r="39" hidden="1" ht="22" customHeight="1">
      <c r="A39" s="37" t="n"/>
      <c r="B39" s="38" t="n"/>
      <c r="C39" s="38" t="n"/>
      <c r="D39" s="39" t="n"/>
      <c r="E39" s="40" t="n"/>
      <c r="F39" s="39" t="n"/>
      <c r="G39" s="9">
        <f>IF($A39="","",IF(OR($B$1="",$A39&lt;$B$1),"開業前","開業後"))</f>
        <v/>
      </c>
      <c r="H39" s="9">
        <f>IF($A39="","",IF($G39="開業後","開業後の経費",IF($E39&gt;=100000,"要確認：10万円以上","開業費に計上")))</f>
        <v/>
      </c>
      <c r="I39" s="38" t="n"/>
    </row>
    <row r="40" hidden="1" ht="22" customHeight="1">
      <c r="A40" s="37" t="n"/>
      <c r="B40" s="38" t="n"/>
      <c r="C40" s="38" t="n"/>
      <c r="D40" s="39" t="n"/>
      <c r="E40" s="40" t="n"/>
      <c r="F40" s="39" t="n"/>
      <c r="G40" s="8">
        <f>IF($A40="","",IF(OR($B$1="",$A40&lt;$B$1),"開業前","開業後"))</f>
        <v/>
      </c>
      <c r="H40" s="8">
        <f>IF($A40="","",IF($G40="開業後","開業後の経費",IF($E40&gt;=100000,"要確認：10万円以上","開業費に計上")))</f>
        <v/>
      </c>
      <c r="I40" s="38" t="n"/>
    </row>
    <row r="41" hidden="1" ht="22" customHeight="1">
      <c r="A41" s="37" t="n"/>
      <c r="B41" s="38" t="n"/>
      <c r="C41" s="38" t="n"/>
      <c r="D41" s="39" t="n"/>
      <c r="E41" s="40" t="n"/>
      <c r="F41" s="39" t="n"/>
      <c r="G41" s="9">
        <f>IF($A41="","",IF(OR($B$1="",$A41&lt;$B$1),"開業前","開業後"))</f>
        <v/>
      </c>
      <c r="H41" s="9">
        <f>IF($A41="","",IF($G41="開業後","開業後の経費",IF($E41&gt;=100000,"要確認：10万円以上","開業費に計上")))</f>
        <v/>
      </c>
      <c r="I41" s="38" t="n"/>
    </row>
    <row r="42" hidden="1" ht="22" customHeight="1">
      <c r="A42" s="37" t="n"/>
      <c r="B42" s="38" t="n"/>
      <c r="C42" s="38" t="n"/>
      <c r="D42" s="39" t="n"/>
      <c r="E42" s="40" t="n"/>
      <c r="F42" s="39" t="n"/>
      <c r="G42" s="8">
        <f>IF($A42="","",IF(OR($B$1="",$A42&lt;$B$1),"開業前","開業後"))</f>
        <v/>
      </c>
      <c r="H42" s="8">
        <f>IF($A42="","",IF($G42="開業後","開業後の経費",IF($E42&gt;=100000,"要確認：10万円以上","開業費に計上")))</f>
        <v/>
      </c>
      <c r="I42" s="38" t="n"/>
    </row>
    <row r="43" hidden="1" ht="22" customHeight="1">
      <c r="A43" s="37" t="n"/>
      <c r="B43" s="38" t="n"/>
      <c r="C43" s="38" t="n"/>
      <c r="D43" s="39" t="n"/>
      <c r="E43" s="40" t="n"/>
      <c r="F43" s="39" t="n"/>
      <c r="G43" s="9">
        <f>IF($A43="","",IF(OR($B$1="",$A43&lt;$B$1),"開業前","開業後"))</f>
        <v/>
      </c>
      <c r="H43" s="9">
        <f>IF($A43="","",IF($G43="開業後","開業後の経費",IF($E43&gt;=100000,"要確認：10万円以上","開業費に計上")))</f>
        <v/>
      </c>
      <c r="I43" s="38" t="n"/>
    </row>
    <row r="44" hidden="1" ht="22" customHeight="1">
      <c r="A44" s="37" t="n"/>
      <c r="B44" s="38" t="n"/>
      <c r="C44" s="38" t="n"/>
      <c r="D44" s="39" t="n"/>
      <c r="E44" s="40" t="n"/>
      <c r="F44" s="39" t="n"/>
      <c r="G44" s="8">
        <f>IF($A44="","",IF(OR($B$1="",$A44&lt;$B$1),"開業前","開業後"))</f>
        <v/>
      </c>
      <c r="H44" s="8">
        <f>IF($A44="","",IF($G44="開業後","開業後の経費",IF($E44&gt;=100000,"要確認：10万円以上","開業費に計上")))</f>
        <v/>
      </c>
      <c r="I44" s="38" t="n"/>
    </row>
    <row r="45" hidden="1" ht="22" customHeight="1">
      <c r="A45" s="37" t="n"/>
      <c r="B45" s="38" t="n"/>
      <c r="C45" s="38" t="n"/>
      <c r="D45" s="39" t="n"/>
      <c r="E45" s="40" t="n"/>
      <c r="F45" s="39" t="n"/>
      <c r="G45" s="9">
        <f>IF($A45="","",IF(OR($B$1="",$A45&lt;$B$1),"開業前","開業後"))</f>
        <v/>
      </c>
      <c r="H45" s="9">
        <f>IF($A45="","",IF($G45="開業後","開業後の経費",IF($E45&gt;=100000,"要確認：10万円以上","開業費に計上")))</f>
        <v/>
      </c>
      <c r="I45" s="38" t="n"/>
    </row>
    <row r="46" hidden="1" ht="22" customHeight="1">
      <c r="A46" s="37" t="n"/>
      <c r="B46" s="38" t="n"/>
      <c r="C46" s="38" t="n"/>
      <c r="D46" s="39" t="n"/>
      <c r="E46" s="40" t="n"/>
      <c r="F46" s="39" t="n"/>
      <c r="G46" s="8">
        <f>IF($A46="","",IF(OR($B$1="",$A46&lt;$B$1),"開業前","開業後"))</f>
        <v/>
      </c>
      <c r="H46" s="8">
        <f>IF($A46="","",IF($G46="開業後","開業後の経費",IF($E46&gt;=100000,"要確認：10万円以上","開業費に計上")))</f>
        <v/>
      </c>
      <c r="I46" s="38" t="n"/>
    </row>
    <row r="47" hidden="1" ht="22" customHeight="1">
      <c r="A47" s="37" t="n"/>
      <c r="B47" s="38" t="n"/>
      <c r="C47" s="38" t="n"/>
      <c r="D47" s="39" t="n"/>
      <c r="E47" s="40" t="n"/>
      <c r="F47" s="39" t="n"/>
      <c r="G47" s="9">
        <f>IF($A47="","",IF(OR($B$1="",$A47&lt;$B$1),"開業前","開業後"))</f>
        <v/>
      </c>
      <c r="H47" s="9">
        <f>IF($A47="","",IF($G47="開業後","開業後の経費",IF($E47&gt;=100000,"要確認：10万円以上","開業費に計上")))</f>
        <v/>
      </c>
      <c r="I47" s="38" t="n"/>
    </row>
    <row r="48" hidden="1" ht="22" customHeight="1">
      <c r="A48" s="37" t="n"/>
      <c r="B48" s="38" t="n"/>
      <c r="C48" s="38" t="n"/>
      <c r="D48" s="39" t="n"/>
      <c r="E48" s="40" t="n"/>
      <c r="F48" s="39" t="n"/>
      <c r="G48" s="8">
        <f>IF($A48="","",IF(OR($B$1="",$A48&lt;$B$1),"開業前","開業後"))</f>
        <v/>
      </c>
      <c r="H48" s="8">
        <f>IF($A48="","",IF($G48="開業後","開業後の経費",IF($E48&gt;=100000,"要確認：10万円以上","開業費に計上")))</f>
        <v/>
      </c>
      <c r="I48" s="38" t="n"/>
    </row>
    <row r="49" hidden="1" ht="22" customHeight="1">
      <c r="A49" s="37" t="n"/>
      <c r="B49" s="38" t="n"/>
      <c r="C49" s="38" t="n"/>
      <c r="D49" s="39" t="n"/>
      <c r="E49" s="40" t="n"/>
      <c r="F49" s="39" t="n"/>
      <c r="G49" s="9">
        <f>IF($A49="","",IF(OR($B$1="",$A49&lt;$B$1),"開業前","開業後"))</f>
        <v/>
      </c>
      <c r="H49" s="9">
        <f>IF($A49="","",IF($G49="開業後","開業後の経費",IF($E49&gt;=100000,"要確認：10万円以上","開業費に計上")))</f>
        <v/>
      </c>
      <c r="I49" s="38" t="n"/>
    </row>
    <row r="50" hidden="1" ht="22" customHeight="1">
      <c r="A50" s="37" t="n"/>
      <c r="B50" s="38" t="n"/>
      <c r="C50" s="38" t="n"/>
      <c r="D50" s="39" t="n"/>
      <c r="E50" s="40" t="n"/>
      <c r="F50" s="39" t="n"/>
      <c r="G50" s="8">
        <f>IF($A50="","",IF(OR($B$1="",$A50&lt;$B$1),"開業前","開業後"))</f>
        <v/>
      </c>
      <c r="H50" s="8">
        <f>IF($A50="","",IF($G50="開業後","開業後の経費",IF($E50&gt;=100000,"要確認：10万円以上","開業費に計上")))</f>
        <v/>
      </c>
      <c r="I50" s="38" t="n"/>
    </row>
    <row r="51" hidden="1" ht="22" customHeight="1">
      <c r="A51" s="37" t="n"/>
      <c r="B51" s="38" t="n"/>
      <c r="C51" s="38" t="n"/>
      <c r="D51" s="39" t="n"/>
      <c r="E51" s="40" t="n"/>
      <c r="F51" s="39" t="n"/>
      <c r="G51" s="9">
        <f>IF($A51="","",IF(OR($B$1="",$A51&lt;$B$1),"開業前","開業後"))</f>
        <v/>
      </c>
      <c r="H51" s="9">
        <f>IF($A51="","",IF($G51="開業後","開業後の経費",IF($E51&gt;=100000,"要確認：10万円以上","開業費に計上")))</f>
        <v/>
      </c>
      <c r="I51" s="38" t="n"/>
    </row>
    <row r="52" hidden="1" ht="22" customHeight="1">
      <c r="A52" s="37" t="n"/>
      <c r="B52" s="38" t="n"/>
      <c r="C52" s="38" t="n"/>
      <c r="D52" s="39" t="n"/>
      <c r="E52" s="40" t="n"/>
      <c r="F52" s="39" t="n"/>
      <c r="G52" s="8">
        <f>IF($A52="","",IF(OR($B$1="",$A52&lt;$B$1),"開業前","開業後"))</f>
        <v/>
      </c>
      <c r="H52" s="8">
        <f>IF($A52="","",IF($G52="開業後","開業後の経費",IF($E52&gt;=100000,"要確認：10万円以上","開業費に計上")))</f>
        <v/>
      </c>
      <c r="I52" s="38" t="n"/>
    </row>
    <row r="53" hidden="1" ht="22" customHeight="1">
      <c r="A53" s="37" t="n"/>
      <c r="B53" s="38" t="n"/>
      <c r="C53" s="38" t="n"/>
      <c r="D53" s="39" t="n"/>
      <c r="E53" s="40" t="n"/>
      <c r="F53" s="39" t="n"/>
      <c r="G53" s="9">
        <f>IF($A53="","",IF(OR($B$1="",$A53&lt;$B$1),"開業前","開業後"))</f>
        <v/>
      </c>
      <c r="H53" s="9">
        <f>IF($A53="","",IF($G53="開業後","開業後の経費",IF($E53&gt;=100000,"要確認：10万円以上","開業費に計上")))</f>
        <v/>
      </c>
      <c r="I53" s="38" t="n"/>
    </row>
    <row r="54" hidden="1" ht="22" customHeight="1">
      <c r="A54" s="37" t="n"/>
      <c r="B54" s="38" t="n"/>
      <c r="C54" s="38" t="n"/>
      <c r="D54" s="39" t="n"/>
      <c r="E54" s="40" t="n"/>
      <c r="F54" s="39" t="n"/>
      <c r="G54" s="8">
        <f>IF($A54="","",IF(OR($B$1="",$A54&lt;$B$1),"開業前","開業後"))</f>
        <v/>
      </c>
      <c r="H54" s="8">
        <f>IF($A54="","",IF($G54="開業後","開業後の経費",IF($E54&gt;=100000,"要確認：10万円以上","開業費に計上")))</f>
        <v/>
      </c>
      <c r="I54" s="38" t="n"/>
    </row>
    <row r="55" hidden="1" ht="22" customHeight="1">
      <c r="A55" s="37" t="n"/>
      <c r="B55" s="38" t="n"/>
      <c r="C55" s="38" t="n"/>
      <c r="D55" s="39" t="n"/>
      <c r="E55" s="40" t="n"/>
      <c r="F55" s="39" t="n"/>
      <c r="G55" s="9">
        <f>IF($A55="","",IF(OR($B$1="",$A55&lt;$B$1),"開業前","開業後"))</f>
        <v/>
      </c>
      <c r="H55" s="9">
        <f>IF($A55="","",IF($G55="開業後","開業後の経費",IF($E55&gt;=100000,"要確認：10万円以上","開業費に計上")))</f>
        <v/>
      </c>
      <c r="I55" s="38" t="n"/>
    </row>
    <row r="56" hidden="1" ht="22" customHeight="1">
      <c r="A56" s="37" t="n"/>
      <c r="B56" s="38" t="n"/>
      <c r="C56" s="38" t="n"/>
      <c r="D56" s="39" t="n"/>
      <c r="E56" s="40" t="n"/>
      <c r="F56" s="39" t="n"/>
      <c r="G56" s="8">
        <f>IF($A56="","",IF(OR($B$1="",$A56&lt;$B$1),"開業前","開業後"))</f>
        <v/>
      </c>
      <c r="H56" s="8">
        <f>IF($A56="","",IF($G56="開業後","開業後の経費",IF($E56&gt;=100000,"要確認：10万円以上","開業費に計上")))</f>
        <v/>
      </c>
      <c r="I56" s="38" t="n"/>
    </row>
    <row r="57" hidden="1" ht="22" customHeight="1">
      <c r="A57" s="37" t="n"/>
      <c r="B57" s="38" t="n"/>
      <c r="C57" s="38" t="n"/>
      <c r="D57" s="39" t="n"/>
      <c r="E57" s="40" t="n"/>
      <c r="F57" s="39" t="n"/>
      <c r="G57" s="9">
        <f>IF($A57="","",IF(OR($B$1="",$A57&lt;$B$1),"開業前","開業後"))</f>
        <v/>
      </c>
      <c r="H57" s="9">
        <f>IF($A57="","",IF($G57="開業後","開業後の経費",IF($E57&gt;=100000,"要確認：10万円以上","開業費に計上")))</f>
        <v/>
      </c>
      <c r="I57" s="38" t="n"/>
    </row>
    <row r="58" hidden="1" ht="22" customHeight="1">
      <c r="A58" s="37" t="n"/>
      <c r="B58" s="38" t="n"/>
      <c r="C58" s="38" t="n"/>
      <c r="D58" s="39" t="n"/>
      <c r="E58" s="40" t="n"/>
      <c r="F58" s="39" t="n"/>
      <c r="G58" s="8">
        <f>IF($A58="","",IF(OR($B$1="",$A58&lt;$B$1),"開業前","開業後"))</f>
        <v/>
      </c>
      <c r="H58" s="8">
        <f>IF($A58="","",IF($G58="開業後","開業後の経費",IF($E58&gt;=100000,"要確認：10万円以上","開業費に計上")))</f>
        <v/>
      </c>
      <c r="I58" s="38" t="n"/>
    </row>
    <row r="59" hidden="1" ht="22" customHeight="1">
      <c r="A59" s="37" t="n"/>
      <c r="B59" s="38" t="n"/>
      <c r="C59" s="38" t="n"/>
      <c r="D59" s="39" t="n"/>
      <c r="E59" s="40" t="n"/>
      <c r="F59" s="39" t="n"/>
      <c r="G59" s="9">
        <f>IF($A59="","",IF(OR($B$1="",$A59&lt;$B$1),"開業前","開業後"))</f>
        <v/>
      </c>
      <c r="H59" s="9">
        <f>IF($A59="","",IF($G59="開業後","開業後の経費",IF($E59&gt;=100000,"要確認：10万円以上","開業費に計上")))</f>
        <v/>
      </c>
      <c r="I59" s="38" t="n"/>
    </row>
    <row r="60" hidden="1" ht="22" customHeight="1">
      <c r="A60" s="37" t="n"/>
      <c r="B60" s="38" t="n"/>
      <c r="C60" s="38" t="n"/>
      <c r="D60" s="39" t="n"/>
      <c r="E60" s="40" t="n"/>
      <c r="F60" s="39" t="n"/>
      <c r="G60" s="8">
        <f>IF($A60="","",IF(OR($B$1="",$A60&lt;$B$1),"開業前","開業後"))</f>
        <v/>
      </c>
      <c r="H60" s="8">
        <f>IF($A60="","",IF($G60="開業後","開業後の経費",IF($E60&gt;=100000,"要確認：10万円以上","開業費に計上")))</f>
        <v/>
      </c>
      <c r="I60" s="38" t="n"/>
    </row>
    <row r="61" hidden="1" ht="22" customHeight="1">
      <c r="A61" s="37" t="n"/>
      <c r="B61" s="38" t="n"/>
      <c r="C61" s="38" t="n"/>
      <c r="D61" s="39" t="n"/>
      <c r="E61" s="40" t="n"/>
      <c r="F61" s="39" t="n"/>
      <c r="G61" s="9">
        <f>IF($A61="","",IF(OR($B$1="",$A61&lt;$B$1),"開業前","開業後"))</f>
        <v/>
      </c>
      <c r="H61" s="9">
        <f>IF($A61="","",IF($G61="開業後","開業後の経費",IF($E61&gt;=100000,"要確認：10万円以上","開業費に計上")))</f>
        <v/>
      </c>
      <c r="I61" s="38" t="n"/>
    </row>
    <row r="62" hidden="1" ht="22" customHeight="1">
      <c r="A62" s="37" t="n"/>
      <c r="B62" s="38" t="n"/>
      <c r="C62" s="38" t="n"/>
      <c r="D62" s="39" t="n"/>
      <c r="E62" s="40" t="n"/>
      <c r="F62" s="39" t="n"/>
      <c r="G62" s="8">
        <f>IF($A62="","",IF(OR($B$1="",$A62&lt;$B$1),"開業前","開業後"))</f>
        <v/>
      </c>
      <c r="H62" s="8">
        <f>IF($A62="","",IF($G62="開業後","開業後の経費",IF($E62&gt;=100000,"要確認：10万円以上","開業費に計上")))</f>
        <v/>
      </c>
      <c r="I62" s="38" t="n"/>
    </row>
    <row r="63" hidden="1" ht="22" customHeight="1">
      <c r="A63" s="37" t="n"/>
      <c r="B63" s="38" t="n"/>
      <c r="C63" s="38" t="n"/>
      <c r="D63" s="39" t="n"/>
      <c r="E63" s="40" t="n"/>
      <c r="F63" s="39" t="n"/>
      <c r="G63" s="9">
        <f>IF($A63="","",IF(OR($B$1="",$A63&lt;$B$1),"開業前","開業後"))</f>
        <v/>
      </c>
      <c r="H63" s="9">
        <f>IF($A63="","",IF($G63="開業後","開業後の経費",IF($E63&gt;=100000,"要確認：10万円以上","開業費に計上")))</f>
        <v/>
      </c>
      <c r="I63" s="38" t="n"/>
    </row>
    <row r="64" hidden="1" ht="22" customHeight="1">
      <c r="A64" s="37" t="n"/>
      <c r="B64" s="38" t="n"/>
      <c r="C64" s="38" t="n"/>
      <c r="D64" s="39" t="n"/>
      <c r="E64" s="40" t="n"/>
      <c r="F64" s="39" t="n"/>
      <c r="G64" s="8">
        <f>IF($A64="","",IF(OR($B$1="",$A64&lt;$B$1),"開業前","開業後"))</f>
        <v/>
      </c>
      <c r="H64" s="8">
        <f>IF($A64="","",IF($G64="開業後","開業後の経費",IF($E64&gt;=100000,"要確認：10万円以上","開業費に計上")))</f>
        <v/>
      </c>
      <c r="I64" s="38" t="n"/>
    </row>
    <row r="65" hidden="1" ht="22" customHeight="1">
      <c r="A65" s="37" t="n"/>
      <c r="B65" s="38" t="n"/>
      <c r="C65" s="38" t="n"/>
      <c r="D65" s="39" t="n"/>
      <c r="E65" s="40" t="n"/>
      <c r="F65" s="39" t="n"/>
      <c r="G65" s="9">
        <f>IF($A65="","",IF(OR($B$1="",$A65&lt;$B$1),"開業前","開業後"))</f>
        <v/>
      </c>
      <c r="H65" s="9">
        <f>IF($A65="","",IF($G65="開業後","開業後の経費",IF($E65&gt;=100000,"要確認：10万円以上","開業費に計上")))</f>
        <v/>
      </c>
      <c r="I65" s="38" t="n"/>
    </row>
    <row r="66" hidden="1" ht="22" customHeight="1">
      <c r="A66" s="37" t="n"/>
      <c r="B66" s="38" t="n"/>
      <c r="C66" s="38" t="n"/>
      <c r="D66" s="39" t="n"/>
      <c r="E66" s="40" t="n"/>
      <c r="F66" s="39" t="n"/>
      <c r="G66" s="8">
        <f>IF($A66="","",IF(OR($B$1="",$A66&lt;$B$1),"開業前","開業後"))</f>
        <v/>
      </c>
      <c r="H66" s="8">
        <f>IF($A66="","",IF($G66="開業後","開業後の経費",IF($E66&gt;=100000,"要確認：10万円以上","開業費に計上")))</f>
        <v/>
      </c>
      <c r="I66" s="38" t="n"/>
    </row>
    <row r="67" hidden="1" ht="22" customHeight="1">
      <c r="A67" s="37" t="n"/>
      <c r="B67" s="38" t="n"/>
      <c r="C67" s="38" t="n"/>
      <c r="D67" s="39" t="n"/>
      <c r="E67" s="40" t="n"/>
      <c r="F67" s="39" t="n"/>
      <c r="G67" s="9">
        <f>IF($A67="","",IF(OR($B$1="",$A67&lt;$B$1),"開業前","開業後"))</f>
        <v/>
      </c>
      <c r="H67" s="9">
        <f>IF($A67="","",IF($G67="開業後","開業後の経費",IF($E67&gt;=100000,"要確認：10万円以上","開業費に計上")))</f>
        <v/>
      </c>
      <c r="I67" s="38" t="n"/>
    </row>
    <row r="68" hidden="1" ht="22" customHeight="1">
      <c r="A68" s="37" t="n"/>
      <c r="B68" s="38" t="n"/>
      <c r="C68" s="38" t="n"/>
      <c r="D68" s="39" t="n"/>
      <c r="E68" s="40" t="n"/>
      <c r="F68" s="39" t="n"/>
      <c r="G68" s="8">
        <f>IF($A68="","",IF(OR($B$1="",$A68&lt;$B$1),"開業前","開業後"))</f>
        <v/>
      </c>
      <c r="H68" s="8">
        <f>IF($A68="","",IF($G68="開業後","開業後の経費",IF($E68&gt;=100000,"要確認：10万円以上","開業費に計上")))</f>
        <v/>
      </c>
      <c r="I68" s="38" t="n"/>
    </row>
    <row r="69" hidden="1" ht="22" customHeight="1">
      <c r="A69" s="37" t="n"/>
      <c r="B69" s="38" t="n"/>
      <c r="C69" s="38" t="n"/>
      <c r="D69" s="39" t="n"/>
      <c r="E69" s="40" t="n"/>
      <c r="F69" s="39" t="n"/>
      <c r="G69" s="9">
        <f>IF($A69="","",IF(OR($B$1="",$A69&lt;$B$1),"開業前","開業後"))</f>
        <v/>
      </c>
      <c r="H69" s="9">
        <f>IF($A69="","",IF($G69="開業後","開業後の経費",IF($E69&gt;=100000,"要確認：10万円以上","開業費に計上")))</f>
        <v/>
      </c>
      <c r="I69" s="38" t="n"/>
    </row>
    <row r="70" hidden="1" ht="22" customHeight="1">
      <c r="A70" s="37" t="n"/>
      <c r="B70" s="38" t="n"/>
      <c r="C70" s="38" t="n"/>
      <c r="D70" s="39" t="n"/>
      <c r="E70" s="40" t="n"/>
      <c r="F70" s="39" t="n"/>
      <c r="G70" s="8">
        <f>IF($A70="","",IF(OR($B$1="",$A70&lt;$B$1),"開業前","開業後"))</f>
        <v/>
      </c>
      <c r="H70" s="8">
        <f>IF($A70="","",IF($G70="開業後","開業後の経費",IF($E70&gt;=100000,"要確認：10万円以上","開業費に計上")))</f>
        <v/>
      </c>
      <c r="I70" s="38" t="n"/>
    </row>
    <row r="71" hidden="1" ht="22" customHeight="1">
      <c r="A71" s="37" t="n"/>
      <c r="B71" s="38" t="n"/>
      <c r="C71" s="38" t="n"/>
      <c r="D71" s="39" t="n"/>
      <c r="E71" s="40" t="n"/>
      <c r="F71" s="39" t="n"/>
      <c r="G71" s="9">
        <f>IF($A71="","",IF(OR($B$1="",$A71&lt;$B$1),"開業前","開業後"))</f>
        <v/>
      </c>
      <c r="H71" s="9">
        <f>IF($A71="","",IF($G71="開業後","開業後の経費",IF($E71&gt;=100000,"要確認：10万円以上","開業費に計上")))</f>
        <v/>
      </c>
      <c r="I71" s="38" t="n"/>
    </row>
    <row r="72" hidden="1" ht="22" customHeight="1">
      <c r="A72" s="37" t="n"/>
      <c r="B72" s="38" t="n"/>
      <c r="C72" s="38" t="n"/>
      <c r="D72" s="39" t="n"/>
      <c r="E72" s="40" t="n"/>
      <c r="F72" s="39" t="n"/>
      <c r="G72" s="8">
        <f>IF($A72="","",IF(OR($B$1="",$A72&lt;$B$1),"開業前","開業後"))</f>
        <v/>
      </c>
      <c r="H72" s="8">
        <f>IF($A72="","",IF($G72="開業後","開業後の経費",IF($E72&gt;=100000,"要確認：10万円以上","開業費に計上")))</f>
        <v/>
      </c>
      <c r="I72" s="38" t="n"/>
    </row>
    <row r="73" hidden="1" ht="22" customHeight="1">
      <c r="A73" s="37" t="n"/>
      <c r="B73" s="38" t="n"/>
      <c r="C73" s="38" t="n"/>
      <c r="D73" s="39" t="n"/>
      <c r="E73" s="40" t="n"/>
      <c r="F73" s="39" t="n"/>
      <c r="G73" s="9">
        <f>IF($A73="","",IF(OR($B$1="",$A73&lt;$B$1),"開業前","開業後"))</f>
        <v/>
      </c>
      <c r="H73" s="9">
        <f>IF($A73="","",IF($G73="開業後","開業後の経費",IF($E73&gt;=100000,"要確認：10万円以上","開業費に計上")))</f>
        <v/>
      </c>
      <c r="I73" s="38" t="n"/>
    </row>
    <row r="74" hidden="1" ht="22" customHeight="1">
      <c r="A74" s="37" t="n"/>
      <c r="B74" s="38" t="n"/>
      <c r="C74" s="38" t="n"/>
      <c r="D74" s="39" t="n"/>
      <c r="E74" s="40" t="n"/>
      <c r="F74" s="39" t="n"/>
      <c r="G74" s="8">
        <f>IF($A74="","",IF(OR($B$1="",$A74&lt;$B$1),"開業前","開業後"))</f>
        <v/>
      </c>
      <c r="H74" s="8">
        <f>IF($A74="","",IF($G74="開業後","開業後の経費",IF($E74&gt;=100000,"要確認：10万円以上","開業費に計上")))</f>
        <v/>
      </c>
      <c r="I74" s="38" t="n"/>
    </row>
    <row r="75" hidden="1" ht="22" customHeight="1">
      <c r="A75" s="37" t="n"/>
      <c r="B75" s="38" t="n"/>
      <c r="C75" s="38" t="n"/>
      <c r="D75" s="39" t="n"/>
      <c r="E75" s="40" t="n"/>
      <c r="F75" s="39" t="n"/>
      <c r="G75" s="9">
        <f>IF($A75="","",IF(OR($B$1="",$A75&lt;$B$1),"開業前","開業後"))</f>
        <v/>
      </c>
      <c r="H75" s="9">
        <f>IF($A75="","",IF($G75="開業後","開業後の経費",IF($E75&gt;=100000,"要確認：10万円以上","開業費に計上")))</f>
        <v/>
      </c>
      <c r="I75" s="38" t="n"/>
    </row>
    <row r="76" hidden="1" ht="22" customHeight="1">
      <c r="A76" s="37" t="n"/>
      <c r="B76" s="38" t="n"/>
      <c r="C76" s="38" t="n"/>
      <c r="D76" s="39" t="n"/>
      <c r="E76" s="40" t="n"/>
      <c r="F76" s="39" t="n"/>
      <c r="G76" s="8">
        <f>IF($A76="","",IF(OR($B$1="",$A76&lt;$B$1),"開業前","開業後"))</f>
        <v/>
      </c>
      <c r="H76" s="8">
        <f>IF($A76="","",IF($G76="開業後","開業後の経費",IF($E76&gt;=100000,"要確認：10万円以上","開業費に計上")))</f>
        <v/>
      </c>
      <c r="I76" s="38" t="n"/>
    </row>
    <row r="77" hidden="1" ht="22" customHeight="1">
      <c r="A77" s="37" t="n"/>
      <c r="B77" s="38" t="n"/>
      <c r="C77" s="38" t="n"/>
      <c r="D77" s="39" t="n"/>
      <c r="E77" s="40" t="n"/>
      <c r="F77" s="39" t="n"/>
      <c r="G77" s="9">
        <f>IF($A77="","",IF(OR($B$1="",$A77&lt;$B$1),"開業前","開業後"))</f>
        <v/>
      </c>
      <c r="H77" s="9">
        <f>IF($A77="","",IF($G77="開業後","開業後の経費",IF($E77&gt;=100000,"要確認：10万円以上","開業費に計上")))</f>
        <v/>
      </c>
      <c r="I77" s="38" t="n"/>
    </row>
    <row r="78" hidden="1" ht="22" customHeight="1">
      <c r="A78" s="37" t="n"/>
      <c r="B78" s="38" t="n"/>
      <c r="C78" s="38" t="n"/>
      <c r="D78" s="39" t="n"/>
      <c r="E78" s="40" t="n"/>
      <c r="F78" s="39" t="n"/>
      <c r="G78" s="8">
        <f>IF($A78="","",IF(OR($B$1="",$A78&lt;$B$1),"開業前","開業後"))</f>
        <v/>
      </c>
      <c r="H78" s="8">
        <f>IF($A78="","",IF($G78="開業後","開業後の経費",IF($E78&gt;=100000,"要確認：10万円以上","開業費に計上")))</f>
        <v/>
      </c>
      <c r="I78" s="38" t="n"/>
    </row>
    <row r="79" hidden="1" ht="22" customHeight="1">
      <c r="A79" s="37" t="n"/>
      <c r="B79" s="38" t="n"/>
      <c r="C79" s="38" t="n"/>
      <c r="D79" s="39" t="n"/>
      <c r="E79" s="40" t="n"/>
      <c r="F79" s="39" t="n"/>
      <c r="G79" s="9">
        <f>IF($A79="","",IF(OR($B$1="",$A79&lt;$B$1),"開業前","開業後"))</f>
        <v/>
      </c>
      <c r="H79" s="9">
        <f>IF($A79="","",IF($G79="開業後","開業後の経費",IF($E79&gt;=100000,"要確認：10万円以上","開業費に計上")))</f>
        <v/>
      </c>
      <c r="I79" s="38" t="n"/>
    </row>
    <row r="80" hidden="1" ht="22" customHeight="1">
      <c r="A80" s="37" t="n"/>
      <c r="B80" s="38" t="n"/>
      <c r="C80" s="38" t="n"/>
      <c r="D80" s="39" t="n"/>
      <c r="E80" s="40" t="n"/>
      <c r="F80" s="39" t="n"/>
      <c r="G80" s="8">
        <f>IF($A80="","",IF(OR($B$1="",$A80&lt;$B$1),"開業前","開業後"))</f>
        <v/>
      </c>
      <c r="H80" s="8">
        <f>IF($A80="","",IF($G80="開業後","開業後の経費",IF($E80&gt;=100000,"要確認：10万円以上","開業費に計上")))</f>
        <v/>
      </c>
      <c r="I80" s="38" t="n"/>
    </row>
    <row r="81" hidden="1" ht="22" customHeight="1">
      <c r="A81" s="37" t="n"/>
      <c r="B81" s="38" t="n"/>
      <c r="C81" s="38" t="n"/>
      <c r="D81" s="39" t="n"/>
      <c r="E81" s="40" t="n"/>
      <c r="F81" s="39" t="n"/>
      <c r="G81" s="9">
        <f>IF($A81="","",IF(OR($B$1="",$A81&lt;$B$1),"開業前","開業後"))</f>
        <v/>
      </c>
      <c r="H81" s="9">
        <f>IF($A81="","",IF($G81="開業後","開業後の経費",IF($E81&gt;=100000,"要確認：10万円以上","開業費に計上")))</f>
        <v/>
      </c>
      <c r="I81" s="38" t="n"/>
    </row>
    <row r="82" hidden="1" ht="22" customHeight="1">
      <c r="A82" s="37" t="n"/>
      <c r="B82" s="38" t="n"/>
      <c r="C82" s="38" t="n"/>
      <c r="D82" s="39" t="n"/>
      <c r="E82" s="40" t="n"/>
      <c r="F82" s="39" t="n"/>
      <c r="G82" s="8">
        <f>IF($A82="","",IF(OR($B$1="",$A82&lt;$B$1),"開業前","開業後"))</f>
        <v/>
      </c>
      <c r="H82" s="8">
        <f>IF($A82="","",IF($G82="開業後","開業後の経費",IF($E82&gt;=100000,"要確認：10万円以上","開業費に計上")))</f>
        <v/>
      </c>
      <c r="I82" s="38" t="n"/>
    </row>
    <row r="83" hidden="1" ht="22" customHeight="1">
      <c r="A83" s="37" t="n"/>
      <c r="B83" s="38" t="n"/>
      <c r="C83" s="38" t="n"/>
      <c r="D83" s="39" t="n"/>
      <c r="E83" s="40" t="n"/>
      <c r="F83" s="39" t="n"/>
      <c r="G83" s="9">
        <f>IF($A83="","",IF(OR($B$1="",$A83&lt;$B$1),"開業前","開業後"))</f>
        <v/>
      </c>
      <c r="H83" s="9">
        <f>IF($A83="","",IF($G83="開業後","開業後の経費",IF($E83&gt;=100000,"要確認：10万円以上","開業費に計上")))</f>
        <v/>
      </c>
      <c r="I83" s="38" t="n"/>
    </row>
    <row r="84" hidden="1" ht="22" customHeight="1">
      <c r="A84" s="37" t="n"/>
      <c r="B84" s="38" t="n"/>
      <c r="C84" s="38" t="n"/>
      <c r="D84" s="39" t="n"/>
      <c r="E84" s="40" t="n"/>
      <c r="F84" s="39" t="n"/>
      <c r="G84" s="8">
        <f>IF($A84="","",IF(OR($B$1="",$A84&lt;$B$1),"開業前","開業後"))</f>
        <v/>
      </c>
      <c r="H84" s="8">
        <f>IF($A84="","",IF($G84="開業後","開業後の経費",IF($E84&gt;=100000,"要確認：10万円以上","開業費に計上")))</f>
        <v/>
      </c>
      <c r="I84" s="38" t="n"/>
    </row>
    <row r="85" hidden="1" ht="22" customHeight="1">
      <c r="A85" s="37" t="n"/>
      <c r="B85" s="38" t="n"/>
      <c r="C85" s="38" t="n"/>
      <c r="D85" s="39" t="n"/>
      <c r="E85" s="40" t="n"/>
      <c r="F85" s="39" t="n"/>
      <c r="G85" s="9">
        <f>IF($A85="","",IF(OR($B$1="",$A85&lt;$B$1),"開業前","開業後"))</f>
        <v/>
      </c>
      <c r="H85" s="9">
        <f>IF($A85="","",IF($G85="開業後","開業後の経費",IF($E85&gt;=100000,"要確認：10万円以上","開業費に計上")))</f>
        <v/>
      </c>
      <c r="I85" s="38" t="n"/>
    </row>
    <row r="86" hidden="1" ht="22" customHeight="1">
      <c r="A86" s="37" t="n"/>
      <c r="B86" s="38" t="n"/>
      <c r="C86" s="38" t="n"/>
      <c r="D86" s="39" t="n"/>
      <c r="E86" s="40" t="n"/>
      <c r="F86" s="39" t="n"/>
      <c r="G86" s="8">
        <f>IF($A86="","",IF(OR($B$1="",$A86&lt;$B$1),"開業前","開業後"))</f>
        <v/>
      </c>
      <c r="H86" s="8">
        <f>IF($A86="","",IF($G86="開業後","開業後の経費",IF($E86&gt;=100000,"要確認：10万円以上","開業費に計上")))</f>
        <v/>
      </c>
      <c r="I86" s="38" t="n"/>
    </row>
    <row r="87" hidden="1" ht="22" customHeight="1">
      <c r="A87" s="37" t="n"/>
      <c r="B87" s="38" t="n"/>
      <c r="C87" s="38" t="n"/>
      <c r="D87" s="39" t="n"/>
      <c r="E87" s="40" t="n"/>
      <c r="F87" s="39" t="n"/>
      <c r="G87" s="9">
        <f>IF($A87="","",IF(OR($B$1="",$A87&lt;$B$1),"開業前","開業後"))</f>
        <v/>
      </c>
      <c r="H87" s="9">
        <f>IF($A87="","",IF($G87="開業後","開業後の経費",IF($E87&gt;=100000,"要確認：10万円以上","開業費に計上")))</f>
        <v/>
      </c>
      <c r="I87" s="38" t="n"/>
    </row>
    <row r="88" hidden="1" ht="22" customHeight="1">
      <c r="A88" s="37" t="n"/>
      <c r="B88" s="38" t="n"/>
      <c r="C88" s="38" t="n"/>
      <c r="D88" s="39" t="n"/>
      <c r="E88" s="40" t="n"/>
      <c r="F88" s="39" t="n"/>
      <c r="G88" s="8">
        <f>IF($A88="","",IF(OR($B$1="",$A88&lt;$B$1),"開業前","開業後"))</f>
        <v/>
      </c>
      <c r="H88" s="8">
        <f>IF($A88="","",IF($G88="開業後","開業後の経費",IF($E88&gt;=100000,"要確認：10万円以上","開業費に計上")))</f>
        <v/>
      </c>
      <c r="I88" s="38" t="n"/>
    </row>
    <row r="89" hidden="1" ht="22" customHeight="1">
      <c r="A89" s="37" t="n"/>
      <c r="B89" s="38" t="n"/>
      <c r="C89" s="38" t="n"/>
      <c r="D89" s="39" t="n"/>
      <c r="E89" s="40" t="n"/>
      <c r="F89" s="39" t="n"/>
      <c r="G89" s="9">
        <f>IF($A89="","",IF(OR($B$1="",$A89&lt;$B$1),"開業前","開業後"))</f>
        <v/>
      </c>
      <c r="H89" s="9">
        <f>IF($A89="","",IF($G89="開業後","開業後の経費",IF($E89&gt;=100000,"要確認：10万円以上","開業費に計上")))</f>
        <v/>
      </c>
      <c r="I89" s="38" t="n"/>
    </row>
    <row r="90" hidden="1" ht="22" customHeight="1">
      <c r="A90" s="37" t="n"/>
      <c r="B90" s="38" t="n"/>
      <c r="C90" s="38" t="n"/>
      <c r="D90" s="39" t="n"/>
      <c r="E90" s="40" t="n"/>
      <c r="F90" s="39" t="n"/>
      <c r="G90" s="8">
        <f>IF($A90="","",IF(OR($B$1="",$A90&lt;$B$1),"開業前","開業後"))</f>
        <v/>
      </c>
      <c r="H90" s="8">
        <f>IF($A90="","",IF($G90="開業後","開業後の経費",IF($E90&gt;=100000,"要確認：10万円以上","開業費に計上")))</f>
        <v/>
      </c>
      <c r="I90" s="38" t="n"/>
    </row>
    <row r="91" hidden="1" ht="22" customHeight="1">
      <c r="A91" s="37" t="n"/>
      <c r="B91" s="38" t="n"/>
      <c r="C91" s="38" t="n"/>
      <c r="D91" s="39" t="n"/>
      <c r="E91" s="40" t="n"/>
      <c r="F91" s="39" t="n"/>
      <c r="G91" s="9">
        <f>IF($A91="","",IF(OR($B$1="",$A91&lt;$B$1),"開業前","開業後"))</f>
        <v/>
      </c>
      <c r="H91" s="9">
        <f>IF($A91="","",IF($G91="開業後","開業後の経費",IF($E91&gt;=100000,"要確認：10万円以上","開業費に計上")))</f>
        <v/>
      </c>
      <c r="I91" s="38" t="n"/>
    </row>
    <row r="92" hidden="1" ht="22" customHeight="1">
      <c r="A92" s="37" t="n"/>
      <c r="B92" s="38" t="n"/>
      <c r="C92" s="38" t="n"/>
      <c r="D92" s="39" t="n"/>
      <c r="E92" s="40" t="n"/>
      <c r="F92" s="39" t="n"/>
      <c r="G92" s="8">
        <f>IF($A92="","",IF(OR($B$1="",$A92&lt;$B$1),"開業前","開業後"))</f>
        <v/>
      </c>
      <c r="H92" s="8">
        <f>IF($A92="","",IF($G92="開業後","開業後の経費",IF($E92&gt;=100000,"要確認：10万円以上","開業費に計上")))</f>
        <v/>
      </c>
      <c r="I92" s="38" t="n"/>
    </row>
    <row r="93" hidden="1" ht="22" customHeight="1">
      <c r="A93" s="37" t="n"/>
      <c r="B93" s="38" t="n"/>
      <c r="C93" s="38" t="n"/>
      <c r="D93" s="39" t="n"/>
      <c r="E93" s="40" t="n"/>
      <c r="F93" s="39" t="n"/>
      <c r="G93" s="9">
        <f>IF($A93="","",IF(OR($B$1="",$A93&lt;$B$1),"開業前","開業後"))</f>
        <v/>
      </c>
      <c r="H93" s="9">
        <f>IF($A93="","",IF($G93="開業後","開業後の経費",IF($E93&gt;=100000,"要確認：10万円以上","開業費に計上")))</f>
        <v/>
      </c>
      <c r="I93" s="38" t="n"/>
    </row>
    <row r="94" hidden="1" ht="22" customHeight="1">
      <c r="A94" s="37" t="n"/>
      <c r="B94" s="38" t="n"/>
      <c r="C94" s="38" t="n"/>
      <c r="D94" s="39" t="n"/>
      <c r="E94" s="40" t="n"/>
      <c r="F94" s="39" t="n"/>
      <c r="G94" s="8">
        <f>IF($A94="","",IF(OR($B$1="",$A94&lt;$B$1),"開業前","開業後"))</f>
        <v/>
      </c>
      <c r="H94" s="8">
        <f>IF($A94="","",IF($G94="開業後","開業後の経費",IF($E94&gt;=100000,"要確認：10万円以上","開業費に計上")))</f>
        <v/>
      </c>
      <c r="I94" s="38" t="n"/>
    </row>
    <row r="95" hidden="1" ht="22" customHeight="1">
      <c r="A95" s="37" t="n"/>
      <c r="B95" s="38" t="n"/>
      <c r="C95" s="38" t="n"/>
      <c r="D95" s="39" t="n"/>
      <c r="E95" s="40" t="n"/>
      <c r="F95" s="39" t="n"/>
      <c r="G95" s="9">
        <f>IF($A95="","",IF(OR($B$1="",$A95&lt;$B$1),"開業前","開業後"))</f>
        <v/>
      </c>
      <c r="H95" s="9">
        <f>IF($A95="","",IF($G95="開業後","開業後の経費",IF($E95&gt;=100000,"要確認：10万円以上","開業費に計上")))</f>
        <v/>
      </c>
      <c r="I95" s="38" t="n"/>
    </row>
    <row r="96" hidden="1" ht="22" customHeight="1">
      <c r="A96" s="37" t="n"/>
      <c r="B96" s="38" t="n"/>
      <c r="C96" s="38" t="n"/>
      <c r="D96" s="39" t="n"/>
      <c r="E96" s="40" t="n"/>
      <c r="F96" s="39" t="n"/>
      <c r="G96" s="8">
        <f>IF($A96="","",IF(OR($B$1="",$A96&lt;$B$1),"開業前","開業後"))</f>
        <v/>
      </c>
      <c r="H96" s="8">
        <f>IF($A96="","",IF($G96="開業後","開業後の経費",IF($E96&gt;=100000,"要確認：10万円以上","開業費に計上")))</f>
        <v/>
      </c>
      <c r="I96" s="38" t="n"/>
    </row>
    <row r="97" hidden="1" ht="22" customHeight="1">
      <c r="A97" s="37" t="n"/>
      <c r="B97" s="38" t="n"/>
      <c r="C97" s="38" t="n"/>
      <c r="D97" s="39" t="n"/>
      <c r="E97" s="40" t="n"/>
      <c r="F97" s="39" t="n"/>
      <c r="G97" s="9">
        <f>IF($A97="","",IF(OR($B$1="",$A97&lt;$B$1),"開業前","開業後"))</f>
        <v/>
      </c>
      <c r="H97" s="9">
        <f>IF($A97="","",IF($G97="開業後","開業後の経費",IF($E97&gt;=100000,"要確認：10万円以上","開業費に計上")))</f>
        <v/>
      </c>
      <c r="I97" s="38" t="n"/>
    </row>
    <row r="98" hidden="1" ht="22" customHeight="1">
      <c r="A98" s="37" t="n"/>
      <c r="B98" s="38" t="n"/>
      <c r="C98" s="38" t="n"/>
      <c r="D98" s="39" t="n"/>
      <c r="E98" s="40" t="n"/>
      <c r="F98" s="39" t="n"/>
      <c r="G98" s="8">
        <f>IF($A98="","",IF(OR($B$1="",$A98&lt;$B$1),"開業前","開業後"))</f>
        <v/>
      </c>
      <c r="H98" s="8">
        <f>IF($A98="","",IF($G98="開業後","開業後の経費",IF($E98&gt;=100000,"要確認：10万円以上","開業費に計上")))</f>
        <v/>
      </c>
      <c r="I98" s="38" t="n"/>
    </row>
    <row r="99" hidden="1" ht="22" customHeight="1">
      <c r="A99" s="37" t="n"/>
      <c r="B99" s="38" t="n"/>
      <c r="C99" s="38" t="n"/>
      <c r="D99" s="39" t="n"/>
      <c r="E99" s="40" t="n"/>
      <c r="F99" s="39" t="n"/>
      <c r="G99" s="9">
        <f>IF($A99="","",IF(OR($B$1="",$A99&lt;$B$1),"開業前","開業後"))</f>
        <v/>
      </c>
      <c r="H99" s="9">
        <f>IF($A99="","",IF($G99="開業後","開業後の経費",IF($E99&gt;=100000,"要確認：10万円以上","開業費に計上")))</f>
        <v/>
      </c>
      <c r="I99" s="38" t="n"/>
    </row>
    <row r="100" hidden="1" ht="22" customHeight="1">
      <c r="A100" s="37" t="n"/>
      <c r="B100" s="38" t="n"/>
      <c r="C100" s="38" t="n"/>
      <c r="D100" s="39" t="n"/>
      <c r="E100" s="40" t="n"/>
      <c r="F100" s="39" t="n"/>
      <c r="G100" s="8">
        <f>IF($A100="","",IF(OR($B$1="",$A100&lt;$B$1),"開業前","開業後"))</f>
        <v/>
      </c>
      <c r="H100" s="8">
        <f>IF($A100="","",IF($G100="開業後","開業後の経費",IF($E100&gt;=100000,"要確認：10万円以上","開業費に計上")))</f>
        <v/>
      </c>
      <c r="I100" s="38" t="n"/>
    </row>
    <row r="101" hidden="1" ht="22" customHeight="1">
      <c r="A101" s="37" t="n"/>
      <c r="B101" s="38" t="n"/>
      <c r="C101" s="38" t="n"/>
      <c r="D101" s="39" t="n"/>
      <c r="E101" s="40" t="n"/>
      <c r="F101" s="39" t="n"/>
      <c r="G101" s="9">
        <f>IF($A101="","",IF(OR($B$1="",$A101&lt;$B$1),"開業前","開業後"))</f>
        <v/>
      </c>
      <c r="H101" s="9">
        <f>IF($A101="","",IF($G101="開業後","開業後の経費",IF($E101&gt;=100000,"要確認：10万円以上","開業費に計上")))</f>
        <v/>
      </c>
      <c r="I101" s="38" t="n"/>
    </row>
    <row r="102" hidden="1" ht="22" customHeight="1">
      <c r="A102" s="37" t="n"/>
      <c r="B102" s="38" t="n"/>
      <c r="C102" s="38" t="n"/>
      <c r="D102" s="39" t="n"/>
      <c r="E102" s="40" t="n"/>
      <c r="F102" s="39" t="n"/>
      <c r="G102" s="8">
        <f>IF($A102="","",IF(OR($B$1="",$A102&lt;$B$1),"開業前","開業後"))</f>
        <v/>
      </c>
      <c r="H102" s="8">
        <f>IF($A102="","",IF($G102="開業後","開業後の経費",IF($E102&gt;=100000,"要確認：10万円以上","開業費に計上")))</f>
        <v/>
      </c>
      <c r="I102" s="38" t="n"/>
    </row>
    <row r="103" hidden="1" ht="22" customHeight="1">
      <c r="A103" s="37" t="n"/>
      <c r="B103" s="38" t="n"/>
      <c r="C103" s="38" t="n"/>
      <c r="D103" s="39" t="n"/>
      <c r="E103" s="40" t="n"/>
      <c r="F103" s="39" t="n"/>
      <c r="G103" s="9">
        <f>IF($A103="","",IF(OR($B$1="",$A103&lt;$B$1),"開業前","開業後"))</f>
        <v/>
      </c>
      <c r="H103" s="9">
        <f>IF($A103="","",IF($G103="開業後","開業後の経費",IF($E103&gt;=100000,"要確認：10万円以上","開業費に計上")))</f>
        <v/>
      </c>
      <c r="I103" s="38" t="n"/>
    </row>
    <row r="104" hidden="1" ht="22" customHeight="1">
      <c r="A104" s="37" t="n"/>
      <c r="B104" s="38" t="n"/>
      <c r="C104" s="38" t="n"/>
      <c r="D104" s="39" t="n"/>
      <c r="E104" s="40" t="n"/>
      <c r="F104" s="39" t="n"/>
      <c r="G104" s="8">
        <f>IF($A104="","",IF(OR($B$1="",$A104&lt;$B$1),"開業前","開業後"))</f>
        <v/>
      </c>
      <c r="H104" s="8">
        <f>IF($A104="","",IF($G104="開業後","開業後の経費",IF($E104&gt;=100000,"要確認：10万円以上","開業費に計上")))</f>
        <v/>
      </c>
      <c r="I104" s="38" t="n"/>
    </row>
    <row r="105" hidden="1" ht="22" customHeight="1">
      <c r="A105" s="37" t="n"/>
      <c r="B105" s="38" t="n"/>
      <c r="C105" s="38" t="n"/>
      <c r="D105" s="39" t="n"/>
      <c r="E105" s="40" t="n"/>
      <c r="F105" s="39" t="n"/>
      <c r="G105" s="9">
        <f>IF($A105="","",IF(OR($B$1="",$A105&lt;$B$1),"開業前","開業後"))</f>
        <v/>
      </c>
      <c r="H105" s="9">
        <f>IF($A105="","",IF($G105="開業後","開業後の経費",IF($E105&gt;=100000,"要確認：10万円以上","開業費に計上")))</f>
        <v/>
      </c>
      <c r="I105" s="38" t="n"/>
    </row>
    <row r="106" hidden="1" ht="22" customHeight="1">
      <c r="A106" s="37" t="n"/>
      <c r="B106" s="38" t="n"/>
      <c r="C106" s="38" t="n"/>
      <c r="D106" s="39" t="n"/>
      <c r="E106" s="40" t="n"/>
      <c r="F106" s="39" t="n"/>
      <c r="G106" s="8">
        <f>IF($A106="","",IF(OR($B$1="",$A106&lt;$B$1),"開業前","開業後"))</f>
        <v/>
      </c>
      <c r="H106" s="8">
        <f>IF($A106="","",IF($G106="開業後","開業後の経費",IF($E106&gt;=100000,"要確認：10万円以上","開業費に計上")))</f>
        <v/>
      </c>
      <c r="I106" s="38" t="n"/>
    </row>
    <row r="107" hidden="1" ht="22" customHeight="1">
      <c r="A107" s="37" t="n"/>
      <c r="B107" s="38" t="n"/>
      <c r="C107" s="38" t="n"/>
      <c r="D107" s="39" t="n"/>
      <c r="E107" s="40" t="n"/>
      <c r="F107" s="39" t="n"/>
      <c r="G107" s="9">
        <f>IF($A107="","",IF(OR($B$1="",$A107&lt;$B$1),"開業前","開業後"))</f>
        <v/>
      </c>
      <c r="H107" s="9">
        <f>IF($A107="","",IF($G107="開業後","開業後の経費",IF($E107&gt;=100000,"要確認：10万円以上","開業費に計上")))</f>
        <v/>
      </c>
      <c r="I107" s="38" t="n"/>
    </row>
    <row r="108" hidden="1" ht="22" customHeight="1">
      <c r="A108" s="37" t="n"/>
      <c r="B108" s="38" t="n"/>
      <c r="C108" s="38" t="n"/>
      <c r="D108" s="39" t="n"/>
      <c r="E108" s="40" t="n"/>
      <c r="F108" s="39" t="n"/>
      <c r="G108" s="8">
        <f>IF($A108="","",IF(OR($B$1="",$A108&lt;$B$1),"開業前","開業後"))</f>
        <v/>
      </c>
      <c r="H108" s="8">
        <f>IF($A108="","",IF($G108="開業後","開業後の経費",IF($E108&gt;=100000,"要確認：10万円以上","開業費に計上")))</f>
        <v/>
      </c>
      <c r="I108" s="38" t="n"/>
    </row>
    <row r="109" hidden="1" ht="22" customHeight="1">
      <c r="A109" s="37" t="n"/>
      <c r="B109" s="38" t="n"/>
      <c r="C109" s="38" t="n"/>
      <c r="D109" s="39" t="n"/>
      <c r="E109" s="40" t="n"/>
      <c r="F109" s="39" t="n"/>
      <c r="G109" s="9">
        <f>IF($A109="","",IF(OR($B$1="",$A109&lt;$B$1),"開業前","開業後"))</f>
        <v/>
      </c>
      <c r="H109" s="9">
        <f>IF($A109="","",IF($G109="開業後","開業後の経費",IF($E109&gt;=100000,"要確認：10万円以上","開業費に計上")))</f>
        <v/>
      </c>
      <c r="I109" s="38" t="n"/>
    </row>
    <row r="110" hidden="1" ht="22" customHeight="1">
      <c r="A110" s="37" t="n"/>
      <c r="B110" s="38" t="n"/>
      <c r="C110" s="38" t="n"/>
      <c r="D110" s="39" t="n"/>
      <c r="E110" s="40" t="n"/>
      <c r="F110" s="39" t="n"/>
      <c r="G110" s="8">
        <f>IF($A110="","",IF(OR($B$1="",$A110&lt;$B$1),"開業前","開業後"))</f>
        <v/>
      </c>
      <c r="H110" s="8">
        <f>IF($A110="","",IF($G110="開業後","開業後の経費",IF($E110&gt;=100000,"要確認：10万円以上","開業費に計上")))</f>
        <v/>
      </c>
      <c r="I110" s="38" t="n"/>
    </row>
    <row r="111" hidden="1" ht="22" customHeight="1">
      <c r="A111" s="37" t="n"/>
      <c r="B111" s="38" t="n"/>
      <c r="C111" s="38" t="n"/>
      <c r="D111" s="39" t="n"/>
      <c r="E111" s="40" t="n"/>
      <c r="F111" s="39" t="n"/>
      <c r="G111" s="9">
        <f>IF($A111="","",IF(OR($B$1="",$A111&lt;$B$1),"開業前","開業後"))</f>
        <v/>
      </c>
      <c r="H111" s="9">
        <f>IF($A111="","",IF($G111="開業後","開業後の経費",IF($E111&gt;=100000,"要確認：10万円以上","開業費に計上")))</f>
        <v/>
      </c>
      <c r="I111" s="38" t="n"/>
    </row>
    <row r="112" hidden="1" ht="22" customHeight="1">
      <c r="A112" s="37" t="n"/>
      <c r="B112" s="38" t="n"/>
      <c r="C112" s="38" t="n"/>
      <c r="D112" s="39" t="n"/>
      <c r="E112" s="40" t="n"/>
      <c r="F112" s="39" t="n"/>
      <c r="G112" s="8">
        <f>IF($A112="","",IF(OR($B$1="",$A112&lt;$B$1),"開業前","開業後"))</f>
        <v/>
      </c>
      <c r="H112" s="8">
        <f>IF($A112="","",IF($G112="開業後","開業後の経費",IF($E112&gt;=100000,"要確認：10万円以上","開業費に計上")))</f>
        <v/>
      </c>
      <c r="I112" s="38" t="n"/>
    </row>
    <row r="113" hidden="1" ht="22" customHeight="1">
      <c r="A113" s="37" t="n"/>
      <c r="B113" s="38" t="n"/>
      <c r="C113" s="38" t="n"/>
      <c r="D113" s="39" t="n"/>
      <c r="E113" s="40" t="n"/>
      <c r="F113" s="39" t="n"/>
      <c r="G113" s="9">
        <f>IF($A113="","",IF(OR($B$1="",$A113&lt;$B$1),"開業前","開業後"))</f>
        <v/>
      </c>
      <c r="H113" s="9">
        <f>IF($A113="","",IF($G113="開業後","開業後の経費",IF($E113&gt;=100000,"要確認：10万円以上","開業費に計上")))</f>
        <v/>
      </c>
      <c r="I113" s="38" t="n"/>
    </row>
    <row r="114" hidden="1" ht="22" customHeight="1">
      <c r="A114" s="37" t="n"/>
      <c r="B114" s="38" t="n"/>
      <c r="C114" s="38" t="n"/>
      <c r="D114" s="39" t="n"/>
      <c r="E114" s="40" t="n"/>
      <c r="F114" s="39" t="n"/>
      <c r="G114" s="8">
        <f>IF($A114="","",IF(OR($B$1="",$A114&lt;$B$1),"開業前","開業後"))</f>
        <v/>
      </c>
      <c r="H114" s="8">
        <f>IF($A114="","",IF($G114="開業後","開業後の経費",IF($E114&gt;=100000,"要確認：10万円以上","開業費に計上")))</f>
        <v/>
      </c>
      <c r="I114" s="38" t="n"/>
    </row>
    <row r="115" hidden="1" ht="22" customHeight="1">
      <c r="A115" s="37" t="n"/>
      <c r="B115" s="38" t="n"/>
      <c r="C115" s="38" t="n"/>
      <c r="D115" s="39" t="n"/>
      <c r="E115" s="40" t="n"/>
      <c r="F115" s="39" t="n"/>
      <c r="G115" s="9">
        <f>IF($A115="","",IF(OR($B$1="",$A115&lt;$B$1),"開業前","開業後"))</f>
        <v/>
      </c>
      <c r="H115" s="9">
        <f>IF($A115="","",IF($G115="開業後","開業後の経費",IF($E115&gt;=100000,"要確認：10万円以上","開業費に計上")))</f>
        <v/>
      </c>
      <c r="I115" s="38" t="n"/>
    </row>
    <row r="116" hidden="1" ht="22" customHeight="1">
      <c r="A116" s="37" t="n"/>
      <c r="B116" s="38" t="n"/>
      <c r="C116" s="38" t="n"/>
      <c r="D116" s="39" t="n"/>
      <c r="E116" s="40" t="n"/>
      <c r="F116" s="39" t="n"/>
      <c r="G116" s="8">
        <f>IF($A116="","",IF(OR($B$1="",$A116&lt;$B$1),"開業前","開業後"))</f>
        <v/>
      </c>
      <c r="H116" s="8">
        <f>IF($A116="","",IF($G116="開業後","開業後の経費",IF($E116&gt;=100000,"要確認：10万円以上","開業費に計上")))</f>
        <v/>
      </c>
      <c r="I116" s="38" t="n"/>
    </row>
    <row r="117" hidden="1" ht="22" customHeight="1">
      <c r="A117" s="37" t="n"/>
      <c r="B117" s="38" t="n"/>
      <c r="C117" s="38" t="n"/>
      <c r="D117" s="39" t="n"/>
      <c r="E117" s="40" t="n"/>
      <c r="F117" s="39" t="n"/>
      <c r="G117" s="9">
        <f>IF($A117="","",IF(OR($B$1="",$A117&lt;$B$1),"開業前","開業後"))</f>
        <v/>
      </c>
      <c r="H117" s="9">
        <f>IF($A117="","",IF($G117="開業後","開業後の経費",IF($E117&gt;=100000,"要確認：10万円以上","開業費に計上")))</f>
        <v/>
      </c>
      <c r="I117" s="38" t="n"/>
    </row>
    <row r="118" hidden="1" ht="22" customHeight="1">
      <c r="A118" s="37" t="n"/>
      <c r="B118" s="38" t="n"/>
      <c r="C118" s="38" t="n"/>
      <c r="D118" s="39" t="n"/>
      <c r="E118" s="40" t="n"/>
      <c r="F118" s="39" t="n"/>
      <c r="G118" s="8">
        <f>IF($A118="","",IF(OR($B$1="",$A118&lt;$B$1),"開業前","開業後"))</f>
        <v/>
      </c>
      <c r="H118" s="8">
        <f>IF($A118="","",IF($G118="開業後","開業後の経費",IF($E118&gt;=100000,"要確認：10万円以上","開業費に計上")))</f>
        <v/>
      </c>
      <c r="I118" s="38" t="n"/>
    </row>
    <row r="119" hidden="1" ht="22" customHeight="1">
      <c r="A119" s="37" t="n"/>
      <c r="B119" s="38" t="n"/>
      <c r="C119" s="38" t="n"/>
      <c r="D119" s="39" t="n"/>
      <c r="E119" s="40" t="n"/>
      <c r="F119" s="39" t="n"/>
      <c r="G119" s="9">
        <f>IF($A119="","",IF(OR($B$1="",$A119&lt;$B$1),"開業前","開業後"))</f>
        <v/>
      </c>
      <c r="H119" s="9">
        <f>IF($A119="","",IF($G119="開業後","開業後の経費",IF($E119&gt;=100000,"要確認：10万円以上","開業費に計上")))</f>
        <v/>
      </c>
      <c r="I119" s="38" t="n"/>
    </row>
    <row r="120" hidden="1" ht="22" customHeight="1">
      <c r="A120" s="37" t="n"/>
      <c r="B120" s="38" t="n"/>
      <c r="C120" s="38" t="n"/>
      <c r="D120" s="39" t="n"/>
      <c r="E120" s="40" t="n"/>
      <c r="F120" s="39" t="n"/>
      <c r="G120" s="8">
        <f>IF($A120="","",IF(OR($B$1="",$A120&lt;$B$1),"開業前","開業後"))</f>
        <v/>
      </c>
      <c r="H120" s="8">
        <f>IF($A120="","",IF($G120="開業後","開業後の経費",IF($E120&gt;=100000,"要確認：10万円以上","開業費に計上")))</f>
        <v/>
      </c>
      <c r="I120" s="38" t="n"/>
    </row>
    <row r="121" hidden="1" ht="22" customHeight="1">
      <c r="A121" s="37" t="n"/>
      <c r="B121" s="38" t="n"/>
      <c r="C121" s="38" t="n"/>
      <c r="D121" s="39" t="n"/>
      <c r="E121" s="40" t="n"/>
      <c r="F121" s="39" t="n"/>
      <c r="G121" s="9">
        <f>IF($A121="","",IF(OR($B$1="",$A121&lt;$B$1),"開業前","開業後"))</f>
        <v/>
      </c>
      <c r="H121" s="9">
        <f>IF($A121="","",IF($G121="開業後","開業後の経費",IF($E121&gt;=100000,"要確認：10万円以上","開業費に計上")))</f>
        <v/>
      </c>
      <c r="I121" s="38" t="n"/>
    </row>
    <row r="122" hidden="1" ht="22" customHeight="1">
      <c r="A122" s="37" t="n"/>
      <c r="B122" s="38" t="n"/>
      <c r="C122" s="38" t="n"/>
      <c r="D122" s="39" t="n"/>
      <c r="E122" s="40" t="n"/>
      <c r="F122" s="39" t="n"/>
      <c r="G122" s="8">
        <f>IF($A122="","",IF(OR($B$1="",$A122&lt;$B$1),"開業前","開業後"))</f>
        <v/>
      </c>
      <c r="H122" s="8">
        <f>IF($A122="","",IF($G122="開業後","開業後の経費",IF($E122&gt;=100000,"要確認：10万円以上","開業費に計上")))</f>
        <v/>
      </c>
      <c r="I122" s="38" t="n"/>
    </row>
    <row r="123" hidden="1" ht="22" customHeight="1">
      <c r="A123" s="37" t="n"/>
      <c r="B123" s="38" t="n"/>
      <c r="C123" s="38" t="n"/>
      <c r="D123" s="39" t="n"/>
      <c r="E123" s="40" t="n"/>
      <c r="F123" s="39" t="n"/>
      <c r="G123" s="9">
        <f>IF($A123="","",IF(OR($B$1="",$A123&lt;$B$1),"開業前","開業後"))</f>
        <v/>
      </c>
      <c r="H123" s="9">
        <f>IF($A123="","",IF($G123="開業後","開業後の経費",IF($E123&gt;=100000,"要確認：10万円以上","開業費に計上")))</f>
        <v/>
      </c>
      <c r="I123" s="38" t="n"/>
    </row>
    <row r="124" hidden="1" ht="22" customHeight="1">
      <c r="A124" s="37" t="n"/>
      <c r="B124" s="38" t="n"/>
      <c r="C124" s="38" t="n"/>
      <c r="D124" s="39" t="n"/>
      <c r="E124" s="40" t="n"/>
      <c r="F124" s="39" t="n"/>
      <c r="G124" s="8">
        <f>IF($A124="","",IF(OR($B$1="",$A124&lt;$B$1),"開業前","開業後"))</f>
        <v/>
      </c>
      <c r="H124" s="8">
        <f>IF($A124="","",IF($G124="開業後","開業後の経費",IF($E124&gt;=100000,"要確認：10万円以上","開業費に計上")))</f>
        <v/>
      </c>
      <c r="I124" s="38" t="n"/>
    </row>
    <row r="125" hidden="1" ht="22" customHeight="1">
      <c r="A125" s="37" t="n"/>
      <c r="B125" s="38" t="n"/>
      <c r="C125" s="38" t="n"/>
      <c r="D125" s="39" t="n"/>
      <c r="E125" s="40" t="n"/>
      <c r="F125" s="39" t="n"/>
      <c r="G125" s="9">
        <f>IF($A125="","",IF(OR($B$1="",$A125&lt;$B$1),"開業前","開業後"))</f>
        <v/>
      </c>
      <c r="H125" s="9">
        <f>IF($A125="","",IF($G125="開業後","開業後の経費",IF($E125&gt;=100000,"要確認：10万円以上","開業費に計上")))</f>
        <v/>
      </c>
      <c r="I125" s="38" t="n"/>
    </row>
    <row r="126" hidden="1" ht="22" customHeight="1">
      <c r="A126" s="37" t="n"/>
      <c r="B126" s="38" t="n"/>
      <c r="C126" s="38" t="n"/>
      <c r="D126" s="39" t="n"/>
      <c r="E126" s="40" t="n"/>
      <c r="F126" s="39" t="n"/>
      <c r="G126" s="8">
        <f>IF($A126="","",IF(OR($B$1="",$A126&lt;$B$1),"開業前","開業後"))</f>
        <v/>
      </c>
      <c r="H126" s="8">
        <f>IF($A126="","",IF($G126="開業後","開業後の経費",IF($E126&gt;=100000,"要確認：10万円以上","開業費に計上")))</f>
        <v/>
      </c>
      <c r="I126" s="38" t="n"/>
    </row>
    <row r="127" hidden="1" ht="22" customHeight="1">
      <c r="A127" s="37" t="n"/>
      <c r="B127" s="38" t="n"/>
      <c r="C127" s="38" t="n"/>
      <c r="D127" s="39" t="n"/>
      <c r="E127" s="40" t="n"/>
      <c r="F127" s="39" t="n"/>
      <c r="G127" s="9">
        <f>IF($A127="","",IF(OR($B$1="",$A127&lt;$B$1),"開業前","開業後"))</f>
        <v/>
      </c>
      <c r="H127" s="9">
        <f>IF($A127="","",IF($G127="開業後","開業後の経費",IF($E127&gt;=100000,"要確認：10万円以上","開業費に計上")))</f>
        <v/>
      </c>
      <c r="I127" s="38" t="n"/>
    </row>
    <row r="128" hidden="1" ht="22" customHeight="1">
      <c r="A128" s="37" t="n"/>
      <c r="B128" s="38" t="n"/>
      <c r="C128" s="38" t="n"/>
      <c r="D128" s="39" t="n"/>
      <c r="E128" s="40" t="n"/>
      <c r="F128" s="39" t="n"/>
      <c r="G128" s="8">
        <f>IF($A128="","",IF(OR($B$1="",$A128&lt;$B$1),"開業前","開業後"))</f>
        <v/>
      </c>
      <c r="H128" s="8">
        <f>IF($A128="","",IF($G128="開業後","開業後の経費",IF($E128&gt;=100000,"要確認：10万円以上","開業費に計上")))</f>
        <v/>
      </c>
      <c r="I128" s="38" t="n"/>
    </row>
    <row r="129" hidden="1" ht="22" customHeight="1">
      <c r="A129" s="37" t="n"/>
      <c r="B129" s="38" t="n"/>
      <c r="C129" s="38" t="n"/>
      <c r="D129" s="39" t="n"/>
      <c r="E129" s="40" t="n"/>
      <c r="F129" s="39" t="n"/>
      <c r="G129" s="9">
        <f>IF($A129="","",IF(OR($B$1="",$A129&lt;$B$1),"開業前","開業後"))</f>
        <v/>
      </c>
      <c r="H129" s="9">
        <f>IF($A129="","",IF($G129="開業後","開業後の経費",IF($E129&gt;=100000,"要確認：10万円以上","開業費に計上")))</f>
        <v/>
      </c>
      <c r="I129" s="38" t="n"/>
    </row>
    <row r="130" hidden="1" ht="22" customHeight="1">
      <c r="A130" s="37" t="n"/>
      <c r="B130" s="38" t="n"/>
      <c r="C130" s="38" t="n"/>
      <c r="D130" s="39" t="n"/>
      <c r="E130" s="40" t="n"/>
      <c r="F130" s="39" t="n"/>
      <c r="G130" s="8">
        <f>IF($A130="","",IF(OR($B$1="",$A130&lt;$B$1),"開業前","開業後"))</f>
        <v/>
      </c>
      <c r="H130" s="8">
        <f>IF($A130="","",IF($G130="開業後","開業後の経費",IF($E130&gt;=100000,"要確認：10万円以上","開業費に計上")))</f>
        <v/>
      </c>
      <c r="I130" s="38" t="n"/>
    </row>
    <row r="131" hidden="1" ht="22" customHeight="1">
      <c r="A131" s="37" t="n"/>
      <c r="B131" s="38" t="n"/>
      <c r="C131" s="38" t="n"/>
      <c r="D131" s="39" t="n"/>
      <c r="E131" s="40" t="n"/>
      <c r="F131" s="39" t="n"/>
      <c r="G131" s="9">
        <f>IF($A131="","",IF(OR($B$1="",$A131&lt;$B$1),"開業前","開業後"))</f>
        <v/>
      </c>
      <c r="H131" s="9">
        <f>IF($A131="","",IF($G131="開業後","開業後の経費",IF($E131&gt;=100000,"要確認：10万円以上","開業費に計上")))</f>
        <v/>
      </c>
      <c r="I131" s="38" t="n"/>
    </row>
    <row r="132" hidden="1" ht="22" customHeight="1">
      <c r="A132" s="37" t="n"/>
      <c r="B132" s="38" t="n"/>
      <c r="C132" s="38" t="n"/>
      <c r="D132" s="39" t="n"/>
      <c r="E132" s="40" t="n"/>
      <c r="F132" s="39" t="n"/>
      <c r="G132" s="8">
        <f>IF($A132="","",IF(OR($B$1="",$A132&lt;$B$1),"開業前","開業後"))</f>
        <v/>
      </c>
      <c r="H132" s="8">
        <f>IF($A132="","",IF($G132="開業後","開業後の経費",IF($E132&gt;=100000,"要確認：10万円以上","開業費に計上")))</f>
        <v/>
      </c>
      <c r="I132" s="38" t="n"/>
    </row>
    <row r="133" hidden="1" ht="22" customHeight="1">
      <c r="A133" s="37" t="n"/>
      <c r="B133" s="38" t="n"/>
      <c r="C133" s="38" t="n"/>
      <c r="D133" s="39" t="n"/>
      <c r="E133" s="40" t="n"/>
      <c r="F133" s="39" t="n"/>
      <c r="G133" s="9">
        <f>IF($A133="","",IF(OR($B$1="",$A133&lt;$B$1),"開業前","開業後"))</f>
        <v/>
      </c>
      <c r="H133" s="9">
        <f>IF($A133="","",IF($G133="開業後","開業後の経費",IF($E133&gt;=100000,"要確認：10万円以上","開業費に計上")))</f>
        <v/>
      </c>
      <c r="I133" s="38" t="n"/>
    </row>
    <row r="134" hidden="1" ht="22" customHeight="1">
      <c r="A134" s="37" t="n"/>
      <c r="B134" s="38" t="n"/>
      <c r="C134" s="38" t="n"/>
      <c r="D134" s="39" t="n"/>
      <c r="E134" s="40" t="n"/>
      <c r="F134" s="39" t="n"/>
      <c r="G134" s="8">
        <f>IF($A134="","",IF(OR($B$1="",$A134&lt;$B$1),"開業前","開業後"))</f>
        <v/>
      </c>
      <c r="H134" s="8">
        <f>IF($A134="","",IF($G134="開業後","開業後の経費",IF($E134&gt;=100000,"要確認：10万円以上","開業費に計上")))</f>
        <v/>
      </c>
      <c r="I134" s="38" t="n"/>
    </row>
    <row r="135" hidden="1" ht="22" customHeight="1">
      <c r="A135" s="37" t="n"/>
      <c r="B135" s="38" t="n"/>
      <c r="C135" s="38" t="n"/>
      <c r="D135" s="39" t="n"/>
      <c r="E135" s="40" t="n"/>
      <c r="F135" s="39" t="n"/>
      <c r="G135" s="9">
        <f>IF($A135="","",IF(OR($B$1="",$A135&lt;$B$1),"開業前","開業後"))</f>
        <v/>
      </c>
      <c r="H135" s="9">
        <f>IF($A135="","",IF($G135="開業後","開業後の経費",IF($E135&gt;=100000,"要確認：10万円以上","開業費に計上")))</f>
        <v/>
      </c>
      <c r="I135" s="38" t="n"/>
    </row>
    <row r="136" hidden="1" ht="22" customHeight="1">
      <c r="A136" s="37" t="n"/>
      <c r="B136" s="38" t="n"/>
      <c r="C136" s="38" t="n"/>
      <c r="D136" s="39" t="n"/>
      <c r="E136" s="40" t="n"/>
      <c r="F136" s="39" t="n"/>
      <c r="G136" s="8">
        <f>IF($A136="","",IF(OR($B$1="",$A136&lt;$B$1),"開業前","開業後"))</f>
        <v/>
      </c>
      <c r="H136" s="8">
        <f>IF($A136="","",IF($G136="開業後","開業後の経費",IF($E136&gt;=100000,"要確認：10万円以上","開業費に計上")))</f>
        <v/>
      </c>
      <c r="I136" s="38" t="n"/>
    </row>
    <row r="137" hidden="1" ht="22" customHeight="1">
      <c r="A137" s="37" t="n"/>
      <c r="B137" s="38" t="n"/>
      <c r="C137" s="38" t="n"/>
      <c r="D137" s="39" t="n"/>
      <c r="E137" s="40" t="n"/>
      <c r="F137" s="39" t="n"/>
      <c r="G137" s="9">
        <f>IF($A137="","",IF(OR($B$1="",$A137&lt;$B$1),"開業前","開業後"))</f>
        <v/>
      </c>
      <c r="H137" s="9">
        <f>IF($A137="","",IF($G137="開業後","開業後の経費",IF($E137&gt;=100000,"要確認：10万円以上","開業費に計上")))</f>
        <v/>
      </c>
      <c r="I137" s="38" t="n"/>
    </row>
    <row r="138" hidden="1" ht="22" customHeight="1">
      <c r="A138" s="37" t="n"/>
      <c r="B138" s="38" t="n"/>
      <c r="C138" s="38" t="n"/>
      <c r="D138" s="39" t="n"/>
      <c r="E138" s="40" t="n"/>
      <c r="F138" s="39" t="n"/>
      <c r="G138" s="8">
        <f>IF($A138="","",IF(OR($B$1="",$A138&lt;$B$1),"開業前","開業後"))</f>
        <v/>
      </c>
      <c r="H138" s="8">
        <f>IF($A138="","",IF($G138="開業後","開業後の経費",IF($E138&gt;=100000,"要確認：10万円以上","開業費に計上")))</f>
        <v/>
      </c>
      <c r="I138" s="38" t="n"/>
    </row>
    <row r="139" hidden="1" ht="22" customHeight="1">
      <c r="A139" s="37" t="n"/>
      <c r="B139" s="38" t="n"/>
      <c r="C139" s="38" t="n"/>
      <c r="D139" s="39" t="n"/>
      <c r="E139" s="40" t="n"/>
      <c r="F139" s="39" t="n"/>
      <c r="G139" s="9">
        <f>IF($A139="","",IF(OR($B$1="",$A139&lt;$B$1),"開業前","開業後"))</f>
        <v/>
      </c>
      <c r="H139" s="9">
        <f>IF($A139="","",IF($G139="開業後","開業後の経費",IF($E139&gt;=100000,"要確認：10万円以上","開業費に計上")))</f>
        <v/>
      </c>
      <c r="I139" s="38" t="n"/>
    </row>
    <row r="140" hidden="1" ht="22" customHeight="1">
      <c r="A140" s="37" t="n"/>
      <c r="B140" s="38" t="n"/>
      <c r="C140" s="38" t="n"/>
      <c r="D140" s="39" t="n"/>
      <c r="E140" s="40" t="n"/>
      <c r="F140" s="39" t="n"/>
      <c r="G140" s="8">
        <f>IF($A140="","",IF(OR($B$1="",$A140&lt;$B$1),"開業前","開業後"))</f>
        <v/>
      </c>
      <c r="H140" s="8">
        <f>IF($A140="","",IF($G140="開業後","開業後の経費",IF($E140&gt;=100000,"要確認：10万円以上","開業費に計上")))</f>
        <v/>
      </c>
      <c r="I140" s="38" t="n"/>
    </row>
    <row r="141" hidden="1" ht="22" customHeight="1">
      <c r="A141" s="37" t="n"/>
      <c r="B141" s="38" t="n"/>
      <c r="C141" s="38" t="n"/>
      <c r="D141" s="39" t="n"/>
      <c r="E141" s="40" t="n"/>
      <c r="F141" s="39" t="n"/>
      <c r="G141" s="9">
        <f>IF($A141="","",IF(OR($B$1="",$A141&lt;$B$1),"開業前","開業後"))</f>
        <v/>
      </c>
      <c r="H141" s="9">
        <f>IF($A141="","",IF($G141="開業後","開業後の経費",IF($E141&gt;=100000,"要確認：10万円以上","開業費に計上")))</f>
        <v/>
      </c>
      <c r="I141" s="38" t="n"/>
    </row>
    <row r="142" hidden="1" ht="22" customHeight="1">
      <c r="A142" s="37" t="n"/>
      <c r="B142" s="38" t="n"/>
      <c r="C142" s="38" t="n"/>
      <c r="D142" s="39" t="n"/>
      <c r="E142" s="40" t="n"/>
      <c r="F142" s="39" t="n"/>
      <c r="G142" s="8">
        <f>IF($A142="","",IF(OR($B$1="",$A142&lt;$B$1),"開業前","開業後"))</f>
        <v/>
      </c>
      <c r="H142" s="8">
        <f>IF($A142="","",IF($G142="開業後","開業後の経費",IF($E142&gt;=100000,"要確認：10万円以上","開業費に計上")))</f>
        <v/>
      </c>
      <c r="I142" s="38" t="n"/>
    </row>
    <row r="143" hidden="1" ht="22" customHeight="1">
      <c r="A143" s="37" t="n"/>
      <c r="B143" s="38" t="n"/>
      <c r="C143" s="38" t="n"/>
      <c r="D143" s="39" t="n"/>
      <c r="E143" s="40" t="n"/>
      <c r="F143" s="39" t="n"/>
      <c r="G143" s="9">
        <f>IF($A143="","",IF(OR($B$1="",$A143&lt;$B$1),"開業前","開業後"))</f>
        <v/>
      </c>
      <c r="H143" s="9">
        <f>IF($A143="","",IF($G143="開業後","開業後の経費",IF($E143&gt;=100000,"要確認：10万円以上","開業費に計上")))</f>
        <v/>
      </c>
      <c r="I143" s="38" t="n"/>
    </row>
    <row r="144" hidden="1" ht="22" customHeight="1">
      <c r="A144" s="37" t="n"/>
      <c r="B144" s="38" t="n"/>
      <c r="C144" s="38" t="n"/>
      <c r="D144" s="39" t="n"/>
      <c r="E144" s="40" t="n"/>
      <c r="F144" s="39" t="n"/>
      <c r="G144" s="8">
        <f>IF($A144="","",IF(OR($B$1="",$A144&lt;$B$1),"開業前","開業後"))</f>
        <v/>
      </c>
      <c r="H144" s="8">
        <f>IF($A144="","",IF($G144="開業後","開業後の経費",IF($E144&gt;=100000,"要確認：10万円以上","開業費に計上")))</f>
        <v/>
      </c>
      <c r="I144" s="38" t="n"/>
    </row>
    <row r="145" hidden="1" ht="22" customHeight="1">
      <c r="A145" s="37" t="n"/>
      <c r="B145" s="38" t="n"/>
      <c r="C145" s="38" t="n"/>
      <c r="D145" s="39" t="n"/>
      <c r="E145" s="40" t="n"/>
      <c r="F145" s="39" t="n"/>
      <c r="G145" s="9">
        <f>IF($A145="","",IF(OR($B$1="",$A145&lt;$B$1),"開業前","開業後"))</f>
        <v/>
      </c>
      <c r="H145" s="9">
        <f>IF($A145="","",IF($G145="開業後","開業後の経費",IF($E145&gt;=100000,"要確認：10万円以上","開業費に計上")))</f>
        <v/>
      </c>
      <c r="I145" s="38" t="n"/>
    </row>
    <row r="146" hidden="1" ht="22" customHeight="1">
      <c r="A146" s="37" t="n"/>
      <c r="B146" s="38" t="n"/>
      <c r="C146" s="38" t="n"/>
      <c r="D146" s="39" t="n"/>
      <c r="E146" s="40" t="n"/>
      <c r="F146" s="39" t="n"/>
      <c r="G146" s="8">
        <f>IF($A146="","",IF(OR($B$1="",$A146&lt;$B$1),"開業前","開業後"))</f>
        <v/>
      </c>
      <c r="H146" s="8">
        <f>IF($A146="","",IF($G146="開業後","開業後の経費",IF($E146&gt;=100000,"要確認：10万円以上","開業費に計上")))</f>
        <v/>
      </c>
      <c r="I146" s="38" t="n"/>
    </row>
    <row r="147" hidden="1" ht="22" customHeight="1">
      <c r="A147" s="37" t="n"/>
      <c r="B147" s="38" t="n"/>
      <c r="C147" s="38" t="n"/>
      <c r="D147" s="39" t="n"/>
      <c r="E147" s="40" t="n"/>
      <c r="F147" s="39" t="n"/>
      <c r="G147" s="9">
        <f>IF($A147="","",IF(OR($B$1="",$A147&lt;$B$1),"開業前","開業後"))</f>
        <v/>
      </c>
      <c r="H147" s="9">
        <f>IF($A147="","",IF($G147="開業後","開業後の経費",IF($E147&gt;=100000,"要確認：10万円以上","開業費に計上")))</f>
        <v/>
      </c>
      <c r="I147" s="38" t="n"/>
    </row>
    <row r="148" hidden="1" ht="22" customHeight="1">
      <c r="A148" s="37" t="n"/>
      <c r="B148" s="38" t="n"/>
      <c r="C148" s="38" t="n"/>
      <c r="D148" s="39" t="n"/>
      <c r="E148" s="40" t="n"/>
      <c r="F148" s="39" t="n"/>
      <c r="G148" s="8">
        <f>IF($A148="","",IF(OR($B$1="",$A148&lt;$B$1),"開業前","開業後"))</f>
        <v/>
      </c>
      <c r="H148" s="8">
        <f>IF($A148="","",IF($G148="開業後","開業後の経費",IF($E148&gt;=100000,"要確認：10万円以上","開業費に計上")))</f>
        <v/>
      </c>
      <c r="I148" s="38" t="n"/>
    </row>
    <row r="149" hidden="1" ht="22" customHeight="1">
      <c r="A149" s="37" t="n"/>
      <c r="B149" s="38" t="n"/>
      <c r="C149" s="38" t="n"/>
      <c r="D149" s="39" t="n"/>
      <c r="E149" s="40" t="n"/>
      <c r="F149" s="39" t="n"/>
      <c r="G149" s="9">
        <f>IF($A149="","",IF(OR($B$1="",$A149&lt;$B$1),"開業前","開業後"))</f>
        <v/>
      </c>
      <c r="H149" s="9">
        <f>IF($A149="","",IF($G149="開業後","開業後の経費",IF($E149&gt;=100000,"要確認：10万円以上","開業費に計上")))</f>
        <v/>
      </c>
      <c r="I149" s="38" t="n"/>
    </row>
    <row r="150" hidden="1" ht="22" customHeight="1">
      <c r="A150" s="37" t="n"/>
      <c r="B150" s="38" t="n"/>
      <c r="C150" s="38" t="n"/>
      <c r="D150" s="39" t="n"/>
      <c r="E150" s="40" t="n"/>
      <c r="F150" s="39" t="n"/>
      <c r="G150" s="8">
        <f>IF($A150="","",IF(OR($B$1="",$A150&lt;$B$1),"開業前","開業後"))</f>
        <v/>
      </c>
      <c r="H150" s="8">
        <f>IF($A150="","",IF($G150="開業後","開業後の経費",IF($E150&gt;=100000,"要確認：10万円以上","開業費に計上")))</f>
        <v/>
      </c>
      <c r="I150" s="38" t="n"/>
    </row>
    <row r="151" hidden="1" ht="22" customHeight="1">
      <c r="A151" s="37" t="n"/>
      <c r="B151" s="38" t="n"/>
      <c r="C151" s="38" t="n"/>
      <c r="D151" s="39" t="n"/>
      <c r="E151" s="40" t="n"/>
      <c r="F151" s="39" t="n"/>
      <c r="G151" s="9">
        <f>IF($A151="","",IF(OR($B$1="",$A151&lt;$B$1),"開業前","開業後"))</f>
        <v/>
      </c>
      <c r="H151" s="9">
        <f>IF($A151="","",IF($G151="開業後","開業後の経費",IF($E151&gt;=100000,"要確認：10万円以上","開業費に計上")))</f>
        <v/>
      </c>
      <c r="I151" s="38" t="n"/>
    </row>
    <row r="152" hidden="1" ht="22" customHeight="1">
      <c r="A152" s="37" t="n"/>
      <c r="B152" s="38" t="n"/>
      <c r="C152" s="38" t="n"/>
      <c r="D152" s="39" t="n"/>
      <c r="E152" s="40" t="n"/>
      <c r="F152" s="39" t="n"/>
      <c r="G152" s="8">
        <f>IF($A152="","",IF(OR($B$1="",$A152&lt;$B$1),"開業前","開業後"))</f>
        <v/>
      </c>
      <c r="H152" s="8">
        <f>IF($A152="","",IF($G152="開業後","開業後の経費",IF($E152&gt;=100000,"要確認：10万円以上","開業費に計上")))</f>
        <v/>
      </c>
      <c r="I152" s="38" t="n"/>
    </row>
    <row r="153" hidden="1" ht="22" customHeight="1">
      <c r="A153" s="37" t="n"/>
      <c r="B153" s="38" t="n"/>
      <c r="C153" s="38" t="n"/>
      <c r="D153" s="39" t="n"/>
      <c r="E153" s="40" t="n"/>
      <c r="F153" s="39" t="n"/>
      <c r="G153" s="9">
        <f>IF($A153="","",IF(OR($B$1="",$A153&lt;$B$1),"開業前","開業後"))</f>
        <v/>
      </c>
      <c r="H153" s="9">
        <f>IF($A153="","",IF($G153="開業後","開業後の経費",IF($E153&gt;=100000,"要確認：10万円以上","開業費に計上")))</f>
        <v/>
      </c>
      <c r="I153" s="38" t="n"/>
    </row>
    <row r="154" hidden="1" ht="22" customHeight="1">
      <c r="A154" s="37" t="n"/>
      <c r="B154" s="38" t="n"/>
      <c r="C154" s="38" t="n"/>
      <c r="D154" s="39" t="n"/>
      <c r="E154" s="40" t="n"/>
      <c r="F154" s="39" t="n"/>
      <c r="G154" s="8">
        <f>IF($A154="","",IF(OR($B$1="",$A154&lt;$B$1),"開業前","開業後"))</f>
        <v/>
      </c>
      <c r="H154" s="8">
        <f>IF($A154="","",IF($G154="開業後","開業後の経費",IF($E154&gt;=100000,"要確認：10万円以上","開業費に計上")))</f>
        <v/>
      </c>
      <c r="I154" s="38" t="n"/>
    </row>
    <row r="155" hidden="1" ht="22" customHeight="1">
      <c r="A155" s="37" t="n"/>
      <c r="B155" s="38" t="n"/>
      <c r="C155" s="38" t="n"/>
      <c r="D155" s="39" t="n"/>
      <c r="E155" s="40" t="n"/>
      <c r="F155" s="39" t="n"/>
      <c r="G155" s="9">
        <f>IF($A155="","",IF(OR($B$1="",$A155&lt;$B$1),"開業前","開業後"))</f>
        <v/>
      </c>
      <c r="H155" s="9">
        <f>IF($A155="","",IF($G155="開業後","開業後の経費",IF($E155&gt;=100000,"要確認：10万円以上","開業費に計上")))</f>
        <v/>
      </c>
      <c r="I155" s="38" t="n"/>
    </row>
    <row r="156" hidden="1" ht="22" customHeight="1">
      <c r="A156" s="37" t="n"/>
      <c r="B156" s="38" t="n"/>
      <c r="C156" s="38" t="n"/>
      <c r="D156" s="39" t="n"/>
      <c r="E156" s="40" t="n"/>
      <c r="F156" s="39" t="n"/>
      <c r="G156" s="8">
        <f>IF($A156="","",IF(OR($B$1="",$A156&lt;$B$1),"開業前","開業後"))</f>
        <v/>
      </c>
      <c r="H156" s="8">
        <f>IF($A156="","",IF($G156="開業後","開業後の経費",IF($E156&gt;=100000,"要確認：10万円以上","開業費に計上")))</f>
        <v/>
      </c>
      <c r="I156" s="38" t="n"/>
    </row>
    <row r="157" hidden="1" ht="22" customHeight="1">
      <c r="A157" s="37" t="n"/>
      <c r="B157" s="38" t="n"/>
      <c r="C157" s="38" t="n"/>
      <c r="D157" s="39" t="n"/>
      <c r="E157" s="40" t="n"/>
      <c r="F157" s="39" t="n"/>
      <c r="G157" s="9">
        <f>IF($A157="","",IF(OR($B$1="",$A157&lt;$B$1),"開業前","開業後"))</f>
        <v/>
      </c>
      <c r="H157" s="9">
        <f>IF($A157="","",IF($G157="開業後","開業後の経費",IF($E157&gt;=100000,"要確認：10万円以上","開業費に計上")))</f>
        <v/>
      </c>
      <c r="I157" s="38" t="n"/>
    </row>
    <row r="158" hidden="1" ht="22" customHeight="1">
      <c r="A158" s="37" t="n"/>
      <c r="B158" s="38" t="n"/>
      <c r="C158" s="38" t="n"/>
      <c r="D158" s="39" t="n"/>
      <c r="E158" s="40" t="n"/>
      <c r="F158" s="39" t="n"/>
      <c r="G158" s="8">
        <f>IF($A158="","",IF(OR($B$1="",$A158&lt;$B$1),"開業前","開業後"))</f>
        <v/>
      </c>
      <c r="H158" s="8">
        <f>IF($A158="","",IF($G158="開業後","開業後の経費",IF($E158&gt;=100000,"要確認：10万円以上","開業費に計上")))</f>
        <v/>
      </c>
      <c r="I158" s="38" t="n"/>
    </row>
    <row r="159" hidden="1" ht="22" customHeight="1">
      <c r="A159" s="37" t="n"/>
      <c r="B159" s="38" t="n"/>
      <c r="C159" s="38" t="n"/>
      <c r="D159" s="39" t="n"/>
      <c r="E159" s="40" t="n"/>
      <c r="F159" s="39" t="n"/>
      <c r="G159" s="9">
        <f>IF($A159="","",IF(OR($B$1="",$A159&lt;$B$1),"開業前","開業後"))</f>
        <v/>
      </c>
      <c r="H159" s="9">
        <f>IF($A159="","",IF($G159="開業後","開業後の経費",IF($E159&gt;=100000,"要確認：10万円以上","開業費に計上")))</f>
        <v/>
      </c>
      <c r="I159" s="38" t="n"/>
    </row>
    <row r="160" hidden="1" ht="22" customHeight="1">
      <c r="A160" s="37" t="n"/>
      <c r="B160" s="38" t="n"/>
      <c r="C160" s="38" t="n"/>
      <c r="D160" s="39" t="n"/>
      <c r="E160" s="40" t="n"/>
      <c r="F160" s="39" t="n"/>
      <c r="G160" s="8">
        <f>IF($A160="","",IF(OR($B$1="",$A160&lt;$B$1),"開業前","開業後"))</f>
        <v/>
      </c>
      <c r="H160" s="8">
        <f>IF($A160="","",IF($G160="開業後","開業後の経費",IF($E160&gt;=100000,"要確認：10万円以上","開業費に計上")))</f>
        <v/>
      </c>
      <c r="I160" s="38" t="n"/>
    </row>
    <row r="161" hidden="1" ht="22" customHeight="1">
      <c r="A161" s="37" t="n"/>
      <c r="B161" s="38" t="n"/>
      <c r="C161" s="38" t="n"/>
      <c r="D161" s="39" t="n"/>
      <c r="E161" s="40" t="n"/>
      <c r="F161" s="39" t="n"/>
      <c r="G161" s="9">
        <f>IF($A161="","",IF(OR($B$1="",$A161&lt;$B$1),"開業前","開業後"))</f>
        <v/>
      </c>
      <c r="H161" s="9">
        <f>IF($A161="","",IF($G161="開業後","開業後の経費",IF($E161&gt;=100000,"要確認：10万円以上","開業費に計上")))</f>
        <v/>
      </c>
      <c r="I161" s="38" t="n"/>
    </row>
    <row r="162" hidden="1" ht="22" customHeight="1">
      <c r="A162" s="37" t="n"/>
      <c r="B162" s="38" t="n"/>
      <c r="C162" s="38" t="n"/>
      <c r="D162" s="39" t="n"/>
      <c r="E162" s="40" t="n"/>
      <c r="F162" s="39" t="n"/>
      <c r="G162" s="8">
        <f>IF($A162="","",IF(OR($B$1="",$A162&lt;$B$1),"開業前","開業後"))</f>
        <v/>
      </c>
      <c r="H162" s="8">
        <f>IF($A162="","",IF($G162="開業後","開業後の経費",IF($E162&gt;=100000,"要確認：10万円以上","開業費に計上")))</f>
        <v/>
      </c>
      <c r="I162" s="38" t="n"/>
    </row>
    <row r="163" hidden="1" ht="22" customHeight="1">
      <c r="A163" s="37" t="n"/>
      <c r="B163" s="38" t="n"/>
      <c r="C163" s="38" t="n"/>
      <c r="D163" s="39" t="n"/>
      <c r="E163" s="40" t="n"/>
      <c r="F163" s="39" t="n"/>
      <c r="G163" s="9">
        <f>IF($A163="","",IF(OR($B$1="",$A163&lt;$B$1),"開業前","開業後"))</f>
        <v/>
      </c>
      <c r="H163" s="9">
        <f>IF($A163="","",IF($G163="開業後","開業後の経費",IF($E163&gt;=100000,"要確認：10万円以上","開業費に計上")))</f>
        <v/>
      </c>
      <c r="I163" s="38" t="n"/>
    </row>
    <row r="164" hidden="1" ht="22" customHeight="1">
      <c r="A164" s="37" t="n"/>
      <c r="B164" s="38" t="n"/>
      <c r="C164" s="38" t="n"/>
      <c r="D164" s="39" t="n"/>
      <c r="E164" s="40" t="n"/>
      <c r="F164" s="39" t="n"/>
      <c r="G164" s="8">
        <f>IF($A164="","",IF(OR($B$1="",$A164&lt;$B$1),"開業前","開業後"))</f>
        <v/>
      </c>
      <c r="H164" s="8">
        <f>IF($A164="","",IF($G164="開業後","開業後の経費",IF($E164&gt;=100000,"要確認：10万円以上","開業費に計上")))</f>
        <v/>
      </c>
      <c r="I164" s="38" t="n"/>
    </row>
    <row r="165" hidden="1" ht="22" customHeight="1">
      <c r="A165" s="37" t="n"/>
      <c r="B165" s="38" t="n"/>
      <c r="C165" s="38" t="n"/>
      <c r="D165" s="39" t="n"/>
      <c r="E165" s="40" t="n"/>
      <c r="F165" s="39" t="n"/>
      <c r="G165" s="9">
        <f>IF($A165="","",IF(OR($B$1="",$A165&lt;$B$1),"開業前","開業後"))</f>
        <v/>
      </c>
      <c r="H165" s="9">
        <f>IF($A165="","",IF($G165="開業後","開業後の経費",IF($E165&gt;=100000,"要確認：10万円以上","開業費に計上")))</f>
        <v/>
      </c>
      <c r="I165" s="38" t="n"/>
    </row>
    <row r="166" hidden="1" ht="22" customHeight="1">
      <c r="A166" s="37" t="n"/>
      <c r="B166" s="38" t="n"/>
      <c r="C166" s="38" t="n"/>
      <c r="D166" s="39" t="n"/>
      <c r="E166" s="40" t="n"/>
      <c r="F166" s="39" t="n"/>
      <c r="G166" s="8">
        <f>IF($A166="","",IF(OR($B$1="",$A166&lt;$B$1),"開業前","開業後"))</f>
        <v/>
      </c>
      <c r="H166" s="8">
        <f>IF($A166="","",IF($G166="開業後","開業後の経費",IF($E166&gt;=100000,"要確認：10万円以上","開業費に計上")))</f>
        <v/>
      </c>
      <c r="I166" s="38" t="n"/>
    </row>
    <row r="167" hidden="1" ht="22" customHeight="1">
      <c r="A167" s="37" t="n"/>
      <c r="B167" s="38" t="n"/>
      <c r="C167" s="38" t="n"/>
      <c r="D167" s="39" t="n"/>
      <c r="E167" s="40" t="n"/>
      <c r="F167" s="39" t="n"/>
      <c r="G167" s="9">
        <f>IF($A167="","",IF(OR($B$1="",$A167&lt;$B$1),"開業前","開業後"))</f>
        <v/>
      </c>
      <c r="H167" s="9">
        <f>IF($A167="","",IF($G167="開業後","開業後の経費",IF($E167&gt;=100000,"要確認：10万円以上","開業費に計上")))</f>
        <v/>
      </c>
      <c r="I167" s="38" t="n"/>
    </row>
    <row r="168" hidden="1" ht="22" customHeight="1">
      <c r="A168" s="37" t="n"/>
      <c r="B168" s="38" t="n"/>
      <c r="C168" s="38" t="n"/>
      <c r="D168" s="39" t="n"/>
      <c r="E168" s="40" t="n"/>
      <c r="F168" s="39" t="n"/>
      <c r="G168" s="8">
        <f>IF($A168="","",IF(OR($B$1="",$A168&lt;$B$1),"開業前","開業後"))</f>
        <v/>
      </c>
      <c r="H168" s="8">
        <f>IF($A168="","",IF($G168="開業後","開業後の経費",IF($E168&gt;=100000,"要確認：10万円以上","開業費に計上")))</f>
        <v/>
      </c>
      <c r="I168" s="38" t="n"/>
    </row>
    <row r="169" hidden="1" ht="22" customHeight="1">
      <c r="A169" s="37" t="n"/>
      <c r="B169" s="38" t="n"/>
      <c r="C169" s="38" t="n"/>
      <c r="D169" s="39" t="n"/>
      <c r="E169" s="40" t="n"/>
      <c r="F169" s="39" t="n"/>
      <c r="G169" s="9">
        <f>IF($A169="","",IF(OR($B$1="",$A169&lt;$B$1),"開業前","開業後"))</f>
        <v/>
      </c>
      <c r="H169" s="9">
        <f>IF($A169="","",IF($G169="開業後","開業後の経費",IF($E169&gt;=100000,"要確認：10万円以上","開業費に計上")))</f>
        <v/>
      </c>
      <c r="I169" s="38" t="n"/>
    </row>
    <row r="170" hidden="1" ht="22" customHeight="1">
      <c r="A170" s="37" t="n"/>
      <c r="B170" s="38" t="n"/>
      <c r="C170" s="38" t="n"/>
      <c r="D170" s="39" t="n"/>
      <c r="E170" s="40" t="n"/>
      <c r="F170" s="39" t="n"/>
      <c r="G170" s="8">
        <f>IF($A170="","",IF(OR($B$1="",$A170&lt;$B$1),"開業前","開業後"))</f>
        <v/>
      </c>
      <c r="H170" s="8">
        <f>IF($A170="","",IF($G170="開業後","開業後の経費",IF($E170&gt;=100000,"要確認：10万円以上","開業費に計上")))</f>
        <v/>
      </c>
      <c r="I170" s="38" t="n"/>
    </row>
    <row r="171" hidden="1" ht="22" customHeight="1">
      <c r="A171" s="37" t="n"/>
      <c r="B171" s="38" t="n"/>
      <c r="C171" s="38" t="n"/>
      <c r="D171" s="39" t="n"/>
      <c r="E171" s="40" t="n"/>
      <c r="F171" s="39" t="n"/>
      <c r="G171" s="9">
        <f>IF($A171="","",IF(OR($B$1="",$A171&lt;$B$1),"開業前","開業後"))</f>
        <v/>
      </c>
      <c r="H171" s="9">
        <f>IF($A171="","",IF($G171="開業後","開業後の経費",IF($E171&gt;=100000,"要確認：10万円以上","開業費に計上")))</f>
        <v/>
      </c>
      <c r="I171" s="38" t="n"/>
    </row>
    <row r="172" hidden="1" ht="22" customHeight="1">
      <c r="A172" s="37" t="n"/>
      <c r="B172" s="38" t="n"/>
      <c r="C172" s="38" t="n"/>
      <c r="D172" s="39" t="n"/>
      <c r="E172" s="40" t="n"/>
      <c r="F172" s="39" t="n"/>
      <c r="G172" s="8">
        <f>IF($A172="","",IF(OR($B$1="",$A172&lt;$B$1),"開業前","開業後"))</f>
        <v/>
      </c>
      <c r="H172" s="8">
        <f>IF($A172="","",IF($G172="開業後","開業後の経費",IF($E172&gt;=100000,"要確認：10万円以上","開業費に計上")))</f>
        <v/>
      </c>
      <c r="I172" s="38" t="n"/>
    </row>
    <row r="173" hidden="1" ht="22" customHeight="1">
      <c r="A173" s="37" t="n"/>
      <c r="B173" s="38" t="n"/>
      <c r="C173" s="38" t="n"/>
      <c r="D173" s="39" t="n"/>
      <c r="E173" s="40" t="n"/>
      <c r="F173" s="39" t="n"/>
      <c r="G173" s="9">
        <f>IF($A173="","",IF(OR($B$1="",$A173&lt;$B$1),"開業前","開業後"))</f>
        <v/>
      </c>
      <c r="H173" s="9">
        <f>IF($A173="","",IF($G173="開業後","開業後の経費",IF($E173&gt;=100000,"要確認：10万円以上","開業費に計上")))</f>
        <v/>
      </c>
      <c r="I173" s="38" t="n"/>
    </row>
    <row r="174" hidden="1" ht="22" customHeight="1">
      <c r="A174" s="37" t="n"/>
      <c r="B174" s="38" t="n"/>
      <c r="C174" s="38" t="n"/>
      <c r="D174" s="39" t="n"/>
      <c r="E174" s="40" t="n"/>
      <c r="F174" s="39" t="n"/>
      <c r="G174" s="8">
        <f>IF($A174="","",IF(OR($B$1="",$A174&lt;$B$1),"開業前","開業後"))</f>
        <v/>
      </c>
      <c r="H174" s="8">
        <f>IF($A174="","",IF($G174="開業後","開業後の経費",IF($E174&gt;=100000,"要確認：10万円以上","開業費に計上")))</f>
        <v/>
      </c>
      <c r="I174" s="38" t="n"/>
    </row>
    <row r="175" hidden="1" ht="22" customHeight="1">
      <c r="A175" s="37" t="n"/>
      <c r="B175" s="38" t="n"/>
      <c r="C175" s="38" t="n"/>
      <c r="D175" s="39" t="n"/>
      <c r="E175" s="40" t="n"/>
      <c r="F175" s="39" t="n"/>
      <c r="G175" s="9">
        <f>IF($A175="","",IF(OR($B$1="",$A175&lt;$B$1),"開業前","開業後"))</f>
        <v/>
      </c>
      <c r="H175" s="9">
        <f>IF($A175="","",IF($G175="開業後","開業後の経費",IF($E175&gt;=100000,"要確認：10万円以上","開業費に計上")))</f>
        <v/>
      </c>
      <c r="I175" s="38" t="n"/>
    </row>
    <row r="176" hidden="1" ht="22" customHeight="1">
      <c r="A176" s="37" t="n"/>
      <c r="B176" s="38" t="n"/>
      <c r="C176" s="38" t="n"/>
      <c r="D176" s="39" t="n"/>
      <c r="E176" s="40" t="n"/>
      <c r="F176" s="39" t="n"/>
      <c r="G176" s="8">
        <f>IF($A176="","",IF(OR($B$1="",$A176&lt;$B$1),"開業前","開業後"))</f>
        <v/>
      </c>
      <c r="H176" s="8">
        <f>IF($A176="","",IF($G176="開業後","開業後の経費",IF($E176&gt;=100000,"要確認：10万円以上","開業費に計上")))</f>
        <v/>
      </c>
      <c r="I176" s="38" t="n"/>
    </row>
    <row r="177" hidden="1" ht="22" customHeight="1">
      <c r="A177" s="37" t="n"/>
      <c r="B177" s="38" t="n"/>
      <c r="C177" s="38" t="n"/>
      <c r="D177" s="39" t="n"/>
      <c r="E177" s="40" t="n"/>
      <c r="F177" s="39" t="n"/>
      <c r="G177" s="9">
        <f>IF($A177="","",IF(OR($B$1="",$A177&lt;$B$1),"開業前","開業後"))</f>
        <v/>
      </c>
      <c r="H177" s="9">
        <f>IF($A177="","",IF($G177="開業後","開業後の経費",IF($E177&gt;=100000,"要確認：10万円以上","開業費に計上")))</f>
        <v/>
      </c>
      <c r="I177" s="38" t="n"/>
    </row>
    <row r="178" hidden="1" ht="22" customHeight="1">
      <c r="A178" s="37" t="n"/>
      <c r="B178" s="38" t="n"/>
      <c r="C178" s="38" t="n"/>
      <c r="D178" s="39" t="n"/>
      <c r="E178" s="40" t="n"/>
      <c r="F178" s="39" t="n"/>
      <c r="G178" s="8">
        <f>IF($A178="","",IF(OR($B$1="",$A178&lt;$B$1),"開業前","開業後"))</f>
        <v/>
      </c>
      <c r="H178" s="8">
        <f>IF($A178="","",IF($G178="開業後","開業後の経費",IF($E178&gt;=100000,"要確認：10万円以上","開業費に計上")))</f>
        <v/>
      </c>
      <c r="I178" s="38" t="n"/>
    </row>
    <row r="179" hidden="1" ht="22" customHeight="1">
      <c r="A179" s="37" t="n"/>
      <c r="B179" s="38" t="n"/>
      <c r="C179" s="38" t="n"/>
      <c r="D179" s="39" t="n"/>
      <c r="E179" s="40" t="n"/>
      <c r="F179" s="39" t="n"/>
      <c r="G179" s="9">
        <f>IF($A179="","",IF(OR($B$1="",$A179&lt;$B$1),"開業前","開業後"))</f>
        <v/>
      </c>
      <c r="H179" s="9">
        <f>IF($A179="","",IF($G179="開業後","開業後の経費",IF($E179&gt;=100000,"要確認：10万円以上","開業費に計上")))</f>
        <v/>
      </c>
      <c r="I179" s="38" t="n"/>
    </row>
    <row r="180" hidden="1" ht="22" customHeight="1">
      <c r="A180" s="37" t="n"/>
      <c r="B180" s="38" t="n"/>
      <c r="C180" s="38" t="n"/>
      <c r="D180" s="39" t="n"/>
      <c r="E180" s="40" t="n"/>
      <c r="F180" s="39" t="n"/>
      <c r="G180" s="8">
        <f>IF($A180="","",IF(OR($B$1="",$A180&lt;$B$1),"開業前","開業後"))</f>
        <v/>
      </c>
      <c r="H180" s="8">
        <f>IF($A180="","",IF($G180="開業後","開業後の経費",IF($E180&gt;=100000,"要確認：10万円以上","開業費に計上")))</f>
        <v/>
      </c>
      <c r="I180" s="38" t="n"/>
    </row>
    <row r="181" hidden="1" ht="22" customHeight="1">
      <c r="A181" s="37" t="n"/>
      <c r="B181" s="38" t="n"/>
      <c r="C181" s="38" t="n"/>
      <c r="D181" s="39" t="n"/>
      <c r="E181" s="40" t="n"/>
      <c r="F181" s="39" t="n"/>
      <c r="G181" s="9">
        <f>IF($A181="","",IF(OR($B$1="",$A181&lt;$B$1),"開業前","開業後"))</f>
        <v/>
      </c>
      <c r="H181" s="9">
        <f>IF($A181="","",IF($G181="開業後","開業後の経費",IF($E181&gt;=100000,"要確認：10万円以上","開業費に計上")))</f>
        <v/>
      </c>
      <c r="I181" s="38" t="n"/>
    </row>
    <row r="182" hidden="1" ht="22" customHeight="1">
      <c r="A182" s="37" t="n"/>
      <c r="B182" s="38" t="n"/>
      <c r="C182" s="38" t="n"/>
      <c r="D182" s="39" t="n"/>
      <c r="E182" s="40" t="n"/>
      <c r="F182" s="39" t="n"/>
      <c r="G182" s="8">
        <f>IF($A182="","",IF(OR($B$1="",$A182&lt;$B$1),"開業前","開業後"))</f>
        <v/>
      </c>
      <c r="H182" s="8">
        <f>IF($A182="","",IF($G182="開業後","開業後の経費",IF($E182&gt;=100000,"要確認：10万円以上","開業費に計上")))</f>
        <v/>
      </c>
      <c r="I182" s="38" t="n"/>
    </row>
    <row r="183" hidden="1" ht="22" customHeight="1">
      <c r="A183" s="37" t="n"/>
      <c r="B183" s="38" t="n"/>
      <c r="C183" s="38" t="n"/>
      <c r="D183" s="39" t="n"/>
      <c r="E183" s="40" t="n"/>
      <c r="F183" s="39" t="n"/>
      <c r="G183" s="9">
        <f>IF($A183="","",IF(OR($B$1="",$A183&lt;$B$1),"開業前","開業後"))</f>
        <v/>
      </c>
      <c r="H183" s="9">
        <f>IF($A183="","",IF($G183="開業後","開業後の経費",IF($E183&gt;=100000,"要確認：10万円以上","開業費に計上")))</f>
        <v/>
      </c>
      <c r="I183" s="38" t="n"/>
    </row>
    <row r="184" hidden="1" ht="22" customHeight="1">
      <c r="A184" s="37" t="n"/>
      <c r="B184" s="38" t="n"/>
      <c r="C184" s="38" t="n"/>
      <c r="D184" s="39" t="n"/>
      <c r="E184" s="40" t="n"/>
      <c r="F184" s="39" t="n"/>
      <c r="G184" s="8">
        <f>IF($A184="","",IF(OR($B$1="",$A184&lt;$B$1),"開業前","開業後"))</f>
        <v/>
      </c>
      <c r="H184" s="8">
        <f>IF($A184="","",IF($G184="開業後","開業後の経費",IF($E184&gt;=100000,"要確認：10万円以上","開業費に計上")))</f>
        <v/>
      </c>
      <c r="I184" s="38" t="n"/>
    </row>
    <row r="185" hidden="1" ht="22" customHeight="1">
      <c r="A185" s="37" t="n"/>
      <c r="B185" s="38" t="n"/>
      <c r="C185" s="38" t="n"/>
      <c r="D185" s="39" t="n"/>
      <c r="E185" s="40" t="n"/>
      <c r="F185" s="39" t="n"/>
      <c r="G185" s="9">
        <f>IF($A185="","",IF(OR($B$1="",$A185&lt;$B$1),"開業前","開業後"))</f>
        <v/>
      </c>
      <c r="H185" s="9">
        <f>IF($A185="","",IF($G185="開業後","開業後の経費",IF($E185&gt;=100000,"要確認：10万円以上","開業費に計上")))</f>
        <v/>
      </c>
      <c r="I185" s="38" t="n"/>
    </row>
    <row r="186" hidden="1" ht="22" customHeight="1">
      <c r="A186" s="37" t="n"/>
      <c r="B186" s="38" t="n"/>
      <c r="C186" s="38" t="n"/>
      <c r="D186" s="39" t="n"/>
      <c r="E186" s="40" t="n"/>
      <c r="F186" s="39" t="n"/>
      <c r="G186" s="8">
        <f>IF($A186="","",IF(OR($B$1="",$A186&lt;$B$1),"開業前","開業後"))</f>
        <v/>
      </c>
      <c r="H186" s="8">
        <f>IF($A186="","",IF($G186="開業後","開業後の経費",IF($E186&gt;=100000,"要確認：10万円以上","開業費に計上")))</f>
        <v/>
      </c>
      <c r="I186" s="38" t="n"/>
    </row>
    <row r="187" hidden="1" ht="22" customHeight="1">
      <c r="A187" s="37" t="n"/>
      <c r="B187" s="38" t="n"/>
      <c r="C187" s="38" t="n"/>
      <c r="D187" s="39" t="n"/>
      <c r="E187" s="40" t="n"/>
      <c r="F187" s="39" t="n"/>
      <c r="G187" s="9">
        <f>IF($A187="","",IF(OR($B$1="",$A187&lt;$B$1),"開業前","開業後"))</f>
        <v/>
      </c>
      <c r="H187" s="9">
        <f>IF($A187="","",IF($G187="開業後","開業後の経費",IF($E187&gt;=100000,"要確認：10万円以上","開業費に計上")))</f>
        <v/>
      </c>
      <c r="I187" s="38" t="n"/>
    </row>
    <row r="188" hidden="1" ht="22" customHeight="1">
      <c r="A188" s="37" t="n"/>
      <c r="B188" s="38" t="n"/>
      <c r="C188" s="38" t="n"/>
      <c r="D188" s="39" t="n"/>
      <c r="E188" s="40" t="n"/>
      <c r="F188" s="39" t="n"/>
      <c r="G188" s="8">
        <f>IF($A188="","",IF(OR($B$1="",$A188&lt;$B$1),"開業前","開業後"))</f>
        <v/>
      </c>
      <c r="H188" s="8">
        <f>IF($A188="","",IF($G188="開業後","開業後の経費",IF($E188&gt;=100000,"要確認：10万円以上","開業費に計上")))</f>
        <v/>
      </c>
      <c r="I188" s="38" t="n"/>
    </row>
    <row r="189" hidden="1" ht="22" customHeight="1">
      <c r="A189" s="37" t="n"/>
      <c r="B189" s="38" t="n"/>
      <c r="C189" s="38" t="n"/>
      <c r="D189" s="39" t="n"/>
      <c r="E189" s="40" t="n"/>
      <c r="F189" s="39" t="n"/>
      <c r="G189" s="9">
        <f>IF($A189="","",IF(OR($B$1="",$A189&lt;$B$1),"開業前","開業後"))</f>
        <v/>
      </c>
      <c r="H189" s="9">
        <f>IF($A189="","",IF($G189="開業後","開業後の経費",IF($E189&gt;=100000,"要確認：10万円以上","開業費に計上")))</f>
        <v/>
      </c>
      <c r="I189" s="38" t="n"/>
    </row>
    <row r="190" hidden="1" ht="22" customHeight="1">
      <c r="A190" s="37" t="n"/>
      <c r="B190" s="38" t="n"/>
      <c r="C190" s="38" t="n"/>
      <c r="D190" s="39" t="n"/>
      <c r="E190" s="40" t="n"/>
      <c r="F190" s="39" t="n"/>
      <c r="G190" s="8">
        <f>IF($A190="","",IF(OR($B$1="",$A190&lt;$B$1),"開業前","開業後"))</f>
        <v/>
      </c>
      <c r="H190" s="8">
        <f>IF($A190="","",IF($G190="開業後","開業後の経費",IF($E190&gt;=100000,"要確認：10万円以上","開業費に計上")))</f>
        <v/>
      </c>
      <c r="I190" s="38" t="n"/>
    </row>
    <row r="191" hidden="1" ht="22" customHeight="1">
      <c r="A191" s="37" t="n"/>
      <c r="B191" s="38" t="n"/>
      <c r="C191" s="38" t="n"/>
      <c r="D191" s="39" t="n"/>
      <c r="E191" s="40" t="n"/>
      <c r="F191" s="39" t="n"/>
      <c r="G191" s="9">
        <f>IF($A191="","",IF(OR($B$1="",$A191&lt;$B$1),"開業前","開業後"))</f>
        <v/>
      </c>
      <c r="H191" s="9">
        <f>IF($A191="","",IF($G191="開業後","開業後の経費",IF($E191&gt;=100000,"要確認：10万円以上","開業費に計上")))</f>
        <v/>
      </c>
      <c r="I191" s="38" t="n"/>
    </row>
    <row r="192" hidden="1" ht="22" customHeight="1">
      <c r="A192" s="37" t="n"/>
      <c r="B192" s="38" t="n"/>
      <c r="C192" s="38" t="n"/>
      <c r="D192" s="39" t="n"/>
      <c r="E192" s="40" t="n"/>
      <c r="F192" s="39" t="n"/>
      <c r="G192" s="8">
        <f>IF($A192="","",IF(OR($B$1="",$A192&lt;$B$1),"開業前","開業後"))</f>
        <v/>
      </c>
      <c r="H192" s="8">
        <f>IF($A192="","",IF($G192="開業後","開業後の経費",IF($E192&gt;=100000,"要確認：10万円以上","開業費に計上")))</f>
        <v/>
      </c>
      <c r="I192" s="38" t="n"/>
    </row>
    <row r="193" hidden="1" ht="22" customHeight="1">
      <c r="A193" s="37" t="n"/>
      <c r="B193" s="38" t="n"/>
      <c r="C193" s="38" t="n"/>
      <c r="D193" s="39" t="n"/>
      <c r="E193" s="40" t="n"/>
      <c r="F193" s="39" t="n"/>
      <c r="G193" s="9">
        <f>IF($A193="","",IF(OR($B$1="",$A193&lt;$B$1),"開業前","開業後"))</f>
        <v/>
      </c>
      <c r="H193" s="9">
        <f>IF($A193="","",IF($G193="開業後","開業後の経費",IF($E193&gt;=100000,"要確認：10万円以上","開業費に計上")))</f>
        <v/>
      </c>
      <c r="I193" s="38" t="n"/>
    </row>
    <row r="194" hidden="1" ht="22" customHeight="1">
      <c r="A194" s="37" t="n"/>
      <c r="B194" s="38" t="n"/>
      <c r="C194" s="38" t="n"/>
      <c r="D194" s="39" t="n"/>
      <c r="E194" s="40" t="n"/>
      <c r="F194" s="39" t="n"/>
      <c r="G194" s="8">
        <f>IF($A194="","",IF(OR($B$1="",$A194&lt;$B$1),"開業前","開業後"))</f>
        <v/>
      </c>
      <c r="H194" s="8">
        <f>IF($A194="","",IF($G194="開業後","開業後の経費",IF($E194&gt;=100000,"要確認：10万円以上","開業費に計上")))</f>
        <v/>
      </c>
      <c r="I194" s="38" t="n"/>
    </row>
    <row r="195" hidden="1" ht="22" customHeight="1">
      <c r="A195" s="37" t="n"/>
      <c r="B195" s="38" t="n"/>
      <c r="C195" s="38" t="n"/>
      <c r="D195" s="39" t="n"/>
      <c r="E195" s="40" t="n"/>
      <c r="F195" s="39" t="n"/>
      <c r="G195" s="9">
        <f>IF($A195="","",IF(OR($B$1="",$A195&lt;$B$1),"開業前","開業後"))</f>
        <v/>
      </c>
      <c r="H195" s="9">
        <f>IF($A195="","",IF($G195="開業後","開業後の経費",IF($E195&gt;=100000,"要確認：10万円以上","開業費に計上")))</f>
        <v/>
      </c>
      <c r="I195" s="38" t="n"/>
    </row>
    <row r="196" hidden="1" ht="22" customHeight="1">
      <c r="A196" s="37" t="n"/>
      <c r="B196" s="38" t="n"/>
      <c r="C196" s="38" t="n"/>
      <c r="D196" s="39" t="n"/>
      <c r="E196" s="40" t="n"/>
      <c r="F196" s="39" t="n"/>
      <c r="G196" s="8">
        <f>IF($A196="","",IF(OR($B$1="",$A196&lt;$B$1),"開業前","開業後"))</f>
        <v/>
      </c>
      <c r="H196" s="8">
        <f>IF($A196="","",IF($G196="開業後","開業後の経費",IF($E196&gt;=100000,"要確認：10万円以上","開業費に計上")))</f>
        <v/>
      </c>
      <c r="I196" s="38" t="n"/>
    </row>
    <row r="197" hidden="1" ht="22" customHeight="1">
      <c r="A197" s="37" t="n"/>
      <c r="B197" s="38" t="n"/>
      <c r="C197" s="38" t="n"/>
      <c r="D197" s="39" t="n"/>
      <c r="E197" s="40" t="n"/>
      <c r="F197" s="39" t="n"/>
      <c r="G197" s="9">
        <f>IF($A197="","",IF(OR($B$1="",$A197&lt;$B$1),"開業前","開業後"))</f>
        <v/>
      </c>
      <c r="H197" s="9">
        <f>IF($A197="","",IF($G197="開業後","開業後の経費",IF($E197&gt;=100000,"要確認：10万円以上","開業費に計上")))</f>
        <v/>
      </c>
      <c r="I197" s="38" t="n"/>
    </row>
    <row r="198" hidden="1" ht="22" customHeight="1">
      <c r="A198" s="37" t="n"/>
      <c r="B198" s="38" t="n"/>
      <c r="C198" s="38" t="n"/>
      <c r="D198" s="39" t="n"/>
      <c r="E198" s="40" t="n"/>
      <c r="F198" s="39" t="n"/>
      <c r="G198" s="8">
        <f>IF($A198="","",IF(OR($B$1="",$A198&lt;$B$1),"開業前","開業後"))</f>
        <v/>
      </c>
      <c r="H198" s="8">
        <f>IF($A198="","",IF($G198="開業後","開業後の経費",IF($E198&gt;=100000,"要確認：10万円以上","開業費に計上")))</f>
        <v/>
      </c>
      <c r="I198" s="38" t="n"/>
    </row>
    <row r="199" hidden="1" ht="22" customHeight="1">
      <c r="A199" s="37" t="n"/>
      <c r="B199" s="38" t="n"/>
      <c r="C199" s="38" t="n"/>
      <c r="D199" s="39" t="n"/>
      <c r="E199" s="40" t="n"/>
      <c r="F199" s="39" t="n"/>
      <c r="G199" s="9">
        <f>IF($A199="","",IF(OR($B$1="",$A199&lt;$B$1),"開業前","開業後"))</f>
        <v/>
      </c>
      <c r="H199" s="9">
        <f>IF($A199="","",IF($G199="開業後","開業後の経費",IF($E199&gt;=100000,"要確認：10万円以上","開業費に計上")))</f>
        <v/>
      </c>
      <c r="I199" s="38" t="n"/>
    </row>
    <row r="200" hidden="1" ht="22" customHeight="1">
      <c r="A200" s="37" t="n"/>
      <c r="B200" s="38" t="n"/>
      <c r="C200" s="38" t="n"/>
      <c r="D200" s="39" t="n"/>
      <c r="E200" s="40" t="n"/>
      <c r="F200" s="39" t="n"/>
      <c r="G200" s="8">
        <f>IF($A200="","",IF(OR($B$1="",$A200&lt;$B$1),"開業前","開業後"))</f>
        <v/>
      </c>
      <c r="H200" s="8">
        <f>IF($A200="","",IF($G200="開業後","開業後の経費",IF($E200&gt;=100000,"要確認：10万円以上","開業費に計上")))</f>
        <v/>
      </c>
      <c r="I200" s="38" t="n"/>
    </row>
    <row r="201" hidden="1" ht="22" customHeight="1">
      <c r="A201" s="37" t="n"/>
      <c r="B201" s="38" t="n"/>
      <c r="C201" s="38" t="n"/>
      <c r="D201" s="39" t="n"/>
      <c r="E201" s="40" t="n"/>
      <c r="F201" s="39" t="n"/>
      <c r="G201" s="9">
        <f>IF($A201="","",IF(OR($B$1="",$A201&lt;$B$1),"開業前","開業後"))</f>
        <v/>
      </c>
      <c r="H201" s="9">
        <f>IF($A201="","",IF($G201="開業後","開業後の経費",IF($E201&gt;=100000,"要確認：10万円以上","開業費に計上")))</f>
        <v/>
      </c>
      <c r="I201" s="38" t="n"/>
    </row>
    <row r="202" hidden="1" ht="22" customHeight="1">
      <c r="A202" s="37" t="n"/>
      <c r="B202" s="38" t="n"/>
      <c r="C202" s="38" t="n"/>
      <c r="D202" s="39" t="n"/>
      <c r="E202" s="40" t="n"/>
      <c r="F202" s="39" t="n"/>
      <c r="G202" s="8">
        <f>IF($A202="","",IF(OR($B$1="",$A202&lt;$B$1),"開業前","開業後"))</f>
        <v/>
      </c>
      <c r="H202" s="8">
        <f>IF($A202="","",IF($G202="開業後","開業後の経費",IF($E202&gt;=100000,"要確認：10万円以上","開業費に計上")))</f>
        <v/>
      </c>
      <c r="I202" s="38" t="n"/>
    </row>
    <row r="203" hidden="1" ht="22" customHeight="1">
      <c r="A203" s="37" t="n"/>
      <c r="B203" s="38" t="n"/>
      <c r="C203" s="38" t="n"/>
      <c r="D203" s="39" t="n"/>
      <c r="E203" s="40" t="n"/>
      <c r="F203" s="39" t="n"/>
      <c r="G203" s="9">
        <f>IF($A203="","",IF(OR($B$1="",$A203&lt;$B$1),"開業前","開業後"))</f>
        <v/>
      </c>
      <c r="H203" s="9">
        <f>IF($A203="","",IF($G203="開業後","開業後の経費",IF($E203&gt;=100000,"要確認：10万円以上","開業費に計上")))</f>
        <v/>
      </c>
      <c r="I203" s="38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3:I203"/>
  <conditionalFormatting sqref="E4:E203">
    <cfRule type="cellIs" priority="1" operator="lessThan" dxfId="0">
      <formula>0</formula>
    </cfRule>
    <cfRule type="cellIs" priority="2" operator="lessThan" dxfId="0">
      <formula>0</formula>
    </cfRule>
  </conditionalFormatting>
  <dataValidations count="14">
    <dataValidation sqref="D4:D203" showDropDown="0" showInputMessage="0" showErrorMessage="0" allowBlank="1" prompt="一覧から区分を選びます" type="list">
      <formula1>"広告宣伝費,消耗品費,通信費,旅費交通費,研修・書籍費,接待交際費,支払手数料,家賃・地代,保険料,開業手続費用,備品・工具器具,その他"</formula1>
    </dataValidation>
    <dataValidation sqref="F4:F203" showDropDown="0" showInputMessage="0" showErrorMessage="0" allowBlank="1" type="list">
      <formula1>"現金,クレジットカード,銀行振込,口座引落,電子マネー"</formula1>
    </dataValidation>
    <dataValidation sqref="A4:A203" showDropDown="0" showInputMessage="1" showErrorMessage="0" allowBlank="1" promptTitle="日付" prompt="2026/9/1 のように入力します。カレンダーの日付として扱われます"/>
    <dataValidation sqref="B4:B203" showDropDown="0" showInputMessage="1" showErrorMessage="0" allowBlank="1" promptTitle="内容" prompt="あとで見て分かるように短く書きます"/>
    <dataValidation sqref="C4:C203" showDropDown="0" showInputMessage="1" showErrorMessage="0" allowBlank="1" promptTitle="内容" prompt="あとで見て分かるように短く書きます"/>
    <dataValidation sqref="D4:D203" showDropDown="0" showInputMessage="1" showErrorMessage="0" allowBlank="1" promptTitle="分類" prompt="右の▼から選びます。一覧は「集計」シートで増やせます"/>
    <dataValidation sqref="E4:E203" showDropDown="0" showInputMessage="1" showErrorMessage="0" allowBlank="1" promptTitle="金額" prompt="数字だけを入力します。カンマは自動で付きます"/>
    <dataValidation sqref="I4:I203" showDropDown="0" showInputMessage="1" showErrorMessage="0" allowBlank="1" promptTitle="内容" prompt="あとで見て分かるように短く書きます"/>
    <dataValidation sqref="A4:A203" showDropDown="0" showInputMessage="1" showErrorMessage="0" allowBlank="1" promptTitle="日付" prompt="2026/9/1 のように入力します。カレンダーの日付として扱われます"/>
    <dataValidation sqref="B4:B203" showDropDown="0" showInputMessage="1" showErrorMessage="0" allowBlank="1" promptTitle="内容" prompt="あとで見て分かるように短く書きます"/>
    <dataValidation sqref="C4:C203" showDropDown="0" showInputMessage="1" showErrorMessage="0" allowBlank="1" promptTitle="内容" prompt="あとで見て分かるように短く書きます"/>
    <dataValidation sqref="D4:D203" showDropDown="0" showInputMessage="1" showErrorMessage="0" allowBlank="1" promptTitle="分類" prompt="右の▼から選びます。一覧は「集計」シートで増やせます"/>
    <dataValidation sqref="E4:E203" showDropDown="0" showInputMessage="1" showErrorMessage="0" allowBlank="1" promptTitle="金額" prompt="数字だけを入力します。カンマは自動で付きます"/>
    <dataValidation sqref="I4:I203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G51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0" customWidth="1" min="3" max="3"/>
    <col width="16" customWidth="1" min="4" max="4"/>
    <col width="10" customWidth="1" min="5" max="5"/>
    <col width="10" customWidth="1" min="6" max="6"/>
    <col width="10" customWidth="1" min="7" max="7"/>
    <col width="3" customWidth="1" min="8" max="8"/>
  </cols>
  <sheetData>
    <row r="1" ht="34" customHeight="1">
      <c r="A1" s="10" t="inlineStr">
        <is>
          <t>開業費まとめシート</t>
        </is>
      </c>
    </row>
    <row r="2" ht="22" customHeight="1">
      <c r="A2" s="3" t="inlineStr">
        <is>
          <t>支出を並べるだけで、開業前後の仕分け・区分別・月別の集計が出ます。</t>
        </is>
      </c>
    </row>
    <row r="3" ht="10" customHeight="1"/>
    <row r="4" ht="26" customHeight="1">
      <c r="A4" s="11" t="inlineStr">
        <is>
          <t>サマリー（ぜんぶの合計）</t>
        </is>
      </c>
      <c r="B4" s="35" t="n"/>
      <c r="C4" s="36" t="n"/>
    </row>
    <row r="5" ht="22" customHeight="1">
      <c r="A5" s="1" t="inlineStr">
        <is>
          <t>開業日</t>
        </is>
      </c>
      <c r="B5" s="13">
        <f>入力する!$B$1</f>
        <v/>
      </c>
      <c r="C5" s="14" t="inlineStr">
        <is>
          <t>「入力する」シートの B1</t>
        </is>
      </c>
    </row>
    <row r="6" ht="22" customHeight="1">
      <c r="A6" s="1" t="inlineStr">
        <is>
          <t>記録した件数</t>
        </is>
      </c>
      <c r="B6" s="15">
        <f>COUNT(入力する!$E$4:$E$203)</f>
        <v/>
      </c>
      <c r="C6" s="14" t="inlineStr">
        <is>
          <t>金額が入っている行の数</t>
        </is>
      </c>
    </row>
    <row r="7" ht="22" customHeight="1">
      <c r="A7" s="1" t="inlineStr">
        <is>
          <t>開業費の合計（開業前）</t>
        </is>
      </c>
      <c r="B7" s="16">
        <f>SUMIF(入力する!$G$4:$G$203,"開業前",入力する!$E$4:$E$203)</f>
        <v/>
      </c>
      <c r="C7" s="14" t="inlineStr">
        <is>
          <t>開業日より前の支出＝開業費</t>
        </is>
      </c>
    </row>
    <row r="8" ht="22" customHeight="1">
      <c r="A8" s="1" t="inlineStr">
        <is>
          <t>開業後の経費 合計</t>
        </is>
      </c>
      <c r="B8" s="16">
        <f>SUMIF(入力する!$G$4:$G$203,"開業後",入力する!$E$4:$E$203)</f>
        <v/>
      </c>
      <c r="C8" s="14" t="inlineStr">
        <is>
          <t>開業日以降の支出＝ふつうの経費</t>
        </is>
      </c>
    </row>
    <row r="9" ht="22" customHeight="1">
      <c r="A9" s="1" t="inlineStr">
        <is>
          <t>支出の総合計</t>
        </is>
      </c>
      <c r="B9" s="16">
        <f>SUM(入力する!$E$4:$E$203)</f>
        <v/>
      </c>
      <c r="C9" s="14" t="inlineStr">
        <is>
          <t>開業前＋開業後</t>
        </is>
      </c>
    </row>
    <row r="10" ht="22" customHeight="1">
      <c r="A10" s="1" t="inlineStr">
        <is>
          <t>1件あたりの平均</t>
        </is>
      </c>
      <c r="B10" s="16">
        <f>IF($B$6=0,0,$B$9/$B$6)</f>
        <v/>
      </c>
      <c r="C10" s="14" t="inlineStr">
        <is>
          <t>総合計 ÷ 件数</t>
        </is>
      </c>
    </row>
    <row r="11" ht="22" customHeight="1">
      <c r="A11" s="1" t="inlineStr">
        <is>
          <t>いちばん大きい支出</t>
        </is>
      </c>
      <c r="B11" s="16">
        <f>MAX(入力する!$E$4:$E$203)</f>
        <v/>
      </c>
      <c r="C11" s="14" t="inlineStr">
        <is>
          <t>最高額の1件</t>
        </is>
      </c>
    </row>
    <row r="12" ht="22" customHeight="1">
      <c r="A12" s="1" t="inlineStr">
        <is>
          <t>要確認（10万円以上）の件数</t>
        </is>
      </c>
      <c r="B12" s="15">
        <f>COUNTIF(入力する!$H$4:$H$203,"要確認*")</f>
        <v/>
      </c>
      <c r="C12" s="14" t="inlineStr">
        <is>
          <t>資産計上になる可能性あり</t>
        </is>
      </c>
    </row>
    <row r="13" ht="22" customHeight="1">
      <c r="A13" s="1" t="inlineStr">
        <is>
          <t>開業費のめやす（予算）</t>
        </is>
      </c>
      <c r="B13" s="40" t="n"/>
      <c r="C13" s="14" t="inlineStr">
        <is>
          <t>ここに予算を入れると差が出ます</t>
        </is>
      </c>
    </row>
    <row r="14" ht="22" customHeight="1">
      <c r="A14" s="1" t="inlineStr">
        <is>
          <t>めやすとの差</t>
        </is>
      </c>
      <c r="B14" s="16">
        <f>IF($B$13=0,0,$B$13-$B$7)</f>
        <v/>
      </c>
      <c r="C14" s="14" t="inlineStr">
        <is>
          <t>プラスなら予算内、マイナスなら超過</t>
        </is>
      </c>
    </row>
    <row r="15" ht="22" customHeight="1">
      <c r="A15" s="1" t="inlineStr">
        <is>
          <t>めやすに対する使用率</t>
        </is>
      </c>
      <c r="B15" s="17">
        <f>IF($B$13=0,0,$B$7/$B$13)</f>
        <v/>
      </c>
      <c r="C15" s="14" t="inlineStr">
        <is>
          <t>開業費 ÷ 予算</t>
        </is>
      </c>
    </row>
    <row r="16" ht="10" customHeight="1"/>
    <row r="17" ht="26" customHeight="1">
      <c r="A17" s="11" t="inlineStr">
        <is>
          <t>区分別の集計（何にいくら使ったか）</t>
        </is>
      </c>
      <c r="B17" s="35" t="n"/>
      <c r="C17" s="35" t="n"/>
      <c r="D17" s="35" t="n"/>
      <c r="E17" s="35" t="n"/>
      <c r="F17" s="35" t="n"/>
      <c r="G17" s="36" t="n"/>
    </row>
    <row r="18" ht="26" customHeight="1">
      <c r="A18" s="4" t="inlineStr">
        <is>
          <t>区分</t>
        </is>
      </c>
      <c r="B18" s="4" t="inlineStr">
        <is>
          <t>開業費（開業前）</t>
        </is>
      </c>
      <c r="C18" s="4" t="inlineStr">
        <is>
          <t>開業後の経費</t>
        </is>
      </c>
      <c r="D18" s="4" t="inlineStr">
        <is>
          <t>合計</t>
        </is>
      </c>
      <c r="E18" s="4" t="inlineStr">
        <is>
          <t>件数</t>
        </is>
      </c>
      <c r="F18" s="4" t="inlineStr">
        <is>
          <t>構成比</t>
        </is>
      </c>
      <c r="G18" s="4" t="inlineStr">
        <is>
          <t>多い順</t>
        </is>
      </c>
    </row>
    <row r="19" ht="22" customHeight="1">
      <c r="A19" s="18" t="inlineStr">
        <is>
          <t>広告宣伝費</t>
        </is>
      </c>
      <c r="B19" s="16">
        <f>SUMIFS(入力する!$E$4:$E$203,入力する!$D$4:$D$203,$A19,入力する!$G$4:$G$203,"開業前")</f>
        <v/>
      </c>
      <c r="C19" s="16">
        <f>SUMIFS(入力する!$E$4:$E$203,入力する!$D$4:$D$203,$A19,入力する!$G$4:$G$203,"開業後")</f>
        <v/>
      </c>
      <c r="D19" s="16">
        <f>$B19+$C19</f>
        <v/>
      </c>
      <c r="E19" s="16">
        <f>COUNTIF(入力する!$D$4:$D$203,$A19)</f>
        <v/>
      </c>
      <c r="F19" s="17">
        <f>IF($B$9=0,0,$D19/$B$9)</f>
        <v/>
      </c>
      <c r="G19" s="19">
        <f>IF($D19=0,"",RANK($D19,$D$19:$D$30))</f>
        <v/>
      </c>
    </row>
    <row r="20" ht="22" customHeight="1">
      <c r="A20" s="20" t="inlineStr">
        <is>
          <t>消耗品費</t>
        </is>
      </c>
      <c r="B20" s="21">
        <f>SUMIFS(入力する!$E$4:$E$203,入力する!$D$4:$D$203,$A20,入力する!$G$4:$G$203,"開業前")</f>
        <v/>
      </c>
      <c r="C20" s="21">
        <f>SUMIFS(入力する!$E$4:$E$203,入力する!$D$4:$D$203,$A20,入力する!$G$4:$G$203,"開業後")</f>
        <v/>
      </c>
      <c r="D20" s="21">
        <f>$B20+$C20</f>
        <v/>
      </c>
      <c r="E20" s="21">
        <f>COUNTIF(入力する!$D$4:$D$203,$A20)</f>
        <v/>
      </c>
      <c r="F20" s="22">
        <f>IF($B$9=0,0,$D20/$B$9)</f>
        <v/>
      </c>
      <c r="G20" s="23">
        <f>IF($D20=0,"",RANK($D20,$D$19:$D$30))</f>
        <v/>
      </c>
    </row>
    <row r="21" ht="22" customHeight="1">
      <c r="A21" s="18" t="inlineStr">
        <is>
          <t>通信費</t>
        </is>
      </c>
      <c r="B21" s="16">
        <f>SUMIFS(入力する!$E$4:$E$203,入力する!$D$4:$D$203,$A21,入力する!$G$4:$G$203,"開業前")</f>
        <v/>
      </c>
      <c r="C21" s="16">
        <f>SUMIFS(入力する!$E$4:$E$203,入力する!$D$4:$D$203,$A21,入力する!$G$4:$G$203,"開業後")</f>
        <v/>
      </c>
      <c r="D21" s="16">
        <f>$B21+$C21</f>
        <v/>
      </c>
      <c r="E21" s="16">
        <f>COUNTIF(入力する!$D$4:$D$203,$A21)</f>
        <v/>
      </c>
      <c r="F21" s="17">
        <f>IF($B$9=0,0,$D21/$B$9)</f>
        <v/>
      </c>
      <c r="G21" s="19">
        <f>IF($D21=0,"",RANK($D21,$D$19:$D$30))</f>
        <v/>
      </c>
    </row>
    <row r="22" ht="22" customHeight="1">
      <c r="A22" s="20" t="inlineStr">
        <is>
          <t>旅費交通費</t>
        </is>
      </c>
      <c r="B22" s="21">
        <f>SUMIFS(入力する!$E$4:$E$203,入力する!$D$4:$D$203,$A22,入力する!$G$4:$G$203,"開業前")</f>
        <v/>
      </c>
      <c r="C22" s="21">
        <f>SUMIFS(入力する!$E$4:$E$203,入力する!$D$4:$D$203,$A22,入力する!$G$4:$G$203,"開業後")</f>
        <v/>
      </c>
      <c r="D22" s="21">
        <f>$B22+$C22</f>
        <v/>
      </c>
      <c r="E22" s="21">
        <f>COUNTIF(入力する!$D$4:$D$203,$A22)</f>
        <v/>
      </c>
      <c r="F22" s="22">
        <f>IF($B$9=0,0,$D22/$B$9)</f>
        <v/>
      </c>
      <c r="G22" s="23">
        <f>IF($D22=0,"",RANK($D22,$D$19:$D$30))</f>
        <v/>
      </c>
    </row>
    <row r="23" ht="22" customHeight="1">
      <c r="A23" s="18" t="inlineStr">
        <is>
          <t>研修・書籍費</t>
        </is>
      </c>
      <c r="B23" s="16">
        <f>SUMIFS(入力する!$E$4:$E$203,入力する!$D$4:$D$203,$A23,入力する!$G$4:$G$203,"開業前")</f>
        <v/>
      </c>
      <c r="C23" s="16">
        <f>SUMIFS(入力する!$E$4:$E$203,入力する!$D$4:$D$203,$A23,入力する!$G$4:$G$203,"開業後")</f>
        <v/>
      </c>
      <c r="D23" s="16">
        <f>$B23+$C23</f>
        <v/>
      </c>
      <c r="E23" s="16">
        <f>COUNTIF(入力する!$D$4:$D$203,$A23)</f>
        <v/>
      </c>
      <c r="F23" s="17">
        <f>IF($B$9=0,0,$D23/$B$9)</f>
        <v/>
      </c>
      <c r="G23" s="19">
        <f>IF($D23=0,"",RANK($D23,$D$19:$D$30))</f>
        <v/>
      </c>
    </row>
    <row r="24" ht="22" customHeight="1">
      <c r="A24" s="20" t="inlineStr">
        <is>
          <t>接待交際費</t>
        </is>
      </c>
      <c r="B24" s="21">
        <f>SUMIFS(入力する!$E$4:$E$203,入力する!$D$4:$D$203,$A24,入力する!$G$4:$G$203,"開業前")</f>
        <v/>
      </c>
      <c r="C24" s="21">
        <f>SUMIFS(入力する!$E$4:$E$203,入力する!$D$4:$D$203,$A24,入力する!$G$4:$G$203,"開業後")</f>
        <v/>
      </c>
      <c r="D24" s="21">
        <f>$B24+$C24</f>
        <v/>
      </c>
      <c r="E24" s="21">
        <f>COUNTIF(入力する!$D$4:$D$203,$A24)</f>
        <v/>
      </c>
      <c r="F24" s="22">
        <f>IF($B$9=0,0,$D24/$B$9)</f>
        <v/>
      </c>
      <c r="G24" s="23">
        <f>IF($D24=0,"",RANK($D24,$D$19:$D$30))</f>
        <v/>
      </c>
    </row>
    <row r="25" ht="22" customHeight="1">
      <c r="A25" s="18" t="inlineStr">
        <is>
          <t>支払手数料</t>
        </is>
      </c>
      <c r="B25" s="16">
        <f>SUMIFS(入力する!$E$4:$E$203,入力する!$D$4:$D$203,$A25,入力する!$G$4:$G$203,"開業前")</f>
        <v/>
      </c>
      <c r="C25" s="16">
        <f>SUMIFS(入力する!$E$4:$E$203,入力する!$D$4:$D$203,$A25,入力する!$G$4:$G$203,"開業後")</f>
        <v/>
      </c>
      <c r="D25" s="16">
        <f>$B25+$C25</f>
        <v/>
      </c>
      <c r="E25" s="16">
        <f>COUNTIF(入力する!$D$4:$D$203,$A25)</f>
        <v/>
      </c>
      <c r="F25" s="17">
        <f>IF($B$9=0,0,$D25/$B$9)</f>
        <v/>
      </c>
      <c r="G25" s="19">
        <f>IF($D25=0,"",RANK($D25,$D$19:$D$30))</f>
        <v/>
      </c>
    </row>
    <row r="26" ht="22" customHeight="1">
      <c r="A26" s="20" t="inlineStr">
        <is>
          <t>家賃・地代</t>
        </is>
      </c>
      <c r="B26" s="21">
        <f>SUMIFS(入力する!$E$4:$E$203,入力する!$D$4:$D$203,$A26,入力する!$G$4:$G$203,"開業前")</f>
        <v/>
      </c>
      <c r="C26" s="21">
        <f>SUMIFS(入力する!$E$4:$E$203,入力する!$D$4:$D$203,$A26,入力する!$G$4:$G$203,"開業後")</f>
        <v/>
      </c>
      <c r="D26" s="21">
        <f>$B26+$C26</f>
        <v/>
      </c>
      <c r="E26" s="21">
        <f>COUNTIF(入力する!$D$4:$D$203,$A26)</f>
        <v/>
      </c>
      <c r="F26" s="22">
        <f>IF($B$9=0,0,$D26/$B$9)</f>
        <v/>
      </c>
      <c r="G26" s="23">
        <f>IF($D26=0,"",RANK($D26,$D$19:$D$30))</f>
        <v/>
      </c>
    </row>
    <row r="27" ht="22" customHeight="1">
      <c r="A27" s="18" t="inlineStr">
        <is>
          <t>保険料</t>
        </is>
      </c>
      <c r="B27" s="16">
        <f>SUMIFS(入力する!$E$4:$E$203,入力する!$D$4:$D$203,$A27,入力する!$G$4:$G$203,"開業前")</f>
        <v/>
      </c>
      <c r="C27" s="16">
        <f>SUMIFS(入力する!$E$4:$E$203,入力する!$D$4:$D$203,$A27,入力する!$G$4:$G$203,"開業後")</f>
        <v/>
      </c>
      <c r="D27" s="16">
        <f>$B27+$C27</f>
        <v/>
      </c>
      <c r="E27" s="16">
        <f>COUNTIF(入力する!$D$4:$D$203,$A27)</f>
        <v/>
      </c>
      <c r="F27" s="17">
        <f>IF($B$9=0,0,$D27/$B$9)</f>
        <v/>
      </c>
      <c r="G27" s="19">
        <f>IF($D27=0,"",RANK($D27,$D$19:$D$30))</f>
        <v/>
      </c>
    </row>
    <row r="28" ht="22" customHeight="1">
      <c r="A28" s="20" t="inlineStr">
        <is>
          <t>開業手続費用</t>
        </is>
      </c>
      <c r="B28" s="21">
        <f>SUMIFS(入力する!$E$4:$E$203,入力する!$D$4:$D$203,$A28,入力する!$G$4:$G$203,"開業前")</f>
        <v/>
      </c>
      <c r="C28" s="21">
        <f>SUMIFS(入力する!$E$4:$E$203,入力する!$D$4:$D$203,$A28,入力する!$G$4:$G$203,"開業後")</f>
        <v/>
      </c>
      <c r="D28" s="21">
        <f>$B28+$C28</f>
        <v/>
      </c>
      <c r="E28" s="21">
        <f>COUNTIF(入力する!$D$4:$D$203,$A28)</f>
        <v/>
      </c>
      <c r="F28" s="22">
        <f>IF($B$9=0,0,$D28/$B$9)</f>
        <v/>
      </c>
      <c r="G28" s="23">
        <f>IF($D28=0,"",RANK($D28,$D$19:$D$30))</f>
        <v/>
      </c>
    </row>
    <row r="29" ht="22" customHeight="1">
      <c r="A29" s="18" t="inlineStr">
        <is>
          <t>備品・工具器具</t>
        </is>
      </c>
      <c r="B29" s="16">
        <f>SUMIFS(入力する!$E$4:$E$203,入力する!$D$4:$D$203,$A29,入力する!$G$4:$G$203,"開業前")</f>
        <v/>
      </c>
      <c r="C29" s="16">
        <f>SUMIFS(入力する!$E$4:$E$203,入力する!$D$4:$D$203,$A29,入力する!$G$4:$G$203,"開業後")</f>
        <v/>
      </c>
      <c r="D29" s="16">
        <f>$B29+$C29</f>
        <v/>
      </c>
      <c r="E29" s="16">
        <f>COUNTIF(入力する!$D$4:$D$203,$A29)</f>
        <v/>
      </c>
      <c r="F29" s="17">
        <f>IF($B$9=0,0,$D29/$B$9)</f>
        <v/>
      </c>
      <c r="G29" s="19">
        <f>IF($D29=0,"",RANK($D29,$D$19:$D$30))</f>
        <v/>
      </c>
    </row>
    <row r="30" ht="22" customHeight="1">
      <c r="A30" s="20" t="inlineStr">
        <is>
          <t>その他</t>
        </is>
      </c>
      <c r="B30" s="21">
        <f>SUMIFS(入力する!$E$4:$E$203,入力する!$D$4:$D$203,$A30,入力する!$G$4:$G$203,"開業前")</f>
        <v/>
      </c>
      <c r="C30" s="21">
        <f>SUMIFS(入力する!$E$4:$E$203,入力する!$D$4:$D$203,$A30,入力する!$G$4:$G$203,"開業後")</f>
        <v/>
      </c>
      <c r="D30" s="21">
        <f>$B30+$C30</f>
        <v/>
      </c>
      <c r="E30" s="21">
        <f>COUNTIF(入力する!$D$4:$D$203,$A30)</f>
        <v/>
      </c>
      <c r="F30" s="22">
        <f>IF($B$9=0,0,$D30/$B$9)</f>
        <v/>
      </c>
      <c r="G30" s="23">
        <f>IF($D30=0,"",RANK($D30,$D$19:$D$30))</f>
        <v/>
      </c>
    </row>
    <row r="31" ht="22" customHeight="1">
      <c r="A31" s="24" t="inlineStr">
        <is>
          <t>合計</t>
        </is>
      </c>
      <c r="B31" s="25">
        <f>SUM(B$19:B$30)</f>
        <v/>
      </c>
      <c r="C31" s="25">
        <f>SUM(C$19:C$30)</f>
        <v/>
      </c>
      <c r="D31" s="25">
        <f>SUM(D$19:D$30)</f>
        <v/>
      </c>
      <c r="E31" s="25">
        <f>SUM(E$19:E$30)</f>
        <v/>
      </c>
      <c r="F31" s="26">
        <f>SUM(F$19:F$30)</f>
        <v/>
      </c>
      <c r="G31" s="27" t="n"/>
    </row>
    <row r="32" ht="10" customHeight="1"/>
    <row r="33" ht="26" customHeight="1">
      <c r="A33" s="11" t="inlineStr">
        <is>
          <t>月別の集計（いつ多く使ったか）</t>
        </is>
      </c>
      <c r="B33" s="35" t="n"/>
      <c r="C33" s="35" t="n"/>
      <c r="D33" s="36" t="n"/>
    </row>
    <row r="34" ht="22" customHeight="1">
      <c r="A34" s="1" t="inlineStr">
        <is>
          <t>集計する年</t>
        </is>
      </c>
      <c r="B34" s="28">
        <f>IF(入力する!$B$1="",YEAR(TODAY()),YEAR(入力する!$B$1))</f>
        <v/>
      </c>
      <c r="C34" s="14" t="inlineStr">
        <is>
          <t>開業日の年を自動で使います</t>
        </is>
      </c>
      <c r="D34" s="29" t="n"/>
    </row>
    <row r="35" ht="26" customHeight="1">
      <c r="A35" s="4" t="inlineStr">
        <is>
          <t>月</t>
        </is>
      </c>
      <c r="B35" s="4" t="inlineStr">
        <is>
          <t>金額</t>
        </is>
      </c>
      <c r="C35" s="4" t="inlineStr">
        <is>
          <t>件数</t>
        </is>
      </c>
      <c r="D35" s="4" t="inlineStr">
        <is>
          <t>累計</t>
        </is>
      </c>
    </row>
    <row r="36" ht="22" customHeight="1">
      <c r="A36" s="30">
        <f>DATE($B$34,1,1)</f>
        <v/>
      </c>
      <c r="B36" s="21">
        <f>SUMIFS(入力する!$E$4:$E$203,入力する!$A$4:$A$203,"&gt;="&amp;$A36,入力する!$A$4:$A$203,"&lt;"&amp;DATE($B$34,2,1))</f>
        <v/>
      </c>
      <c r="C36" s="21">
        <f>COUNTIFS(入力する!$A$4:$A$203,"&gt;="&amp;$A36,入力する!$A$4:$A$203,"&lt;"&amp;DATE($B$34,2,1))</f>
        <v/>
      </c>
      <c r="D36" s="21">
        <f>SUM($B$36:$B36)</f>
        <v/>
      </c>
    </row>
    <row r="37" ht="22" customHeight="1">
      <c r="A37" s="31">
        <f>DATE($B$34,2,1)</f>
        <v/>
      </c>
      <c r="B37" s="16">
        <f>SUMIFS(入力する!$E$4:$E$203,入力する!$A$4:$A$203,"&gt;="&amp;$A37,入力する!$A$4:$A$203,"&lt;"&amp;DATE($B$34,3,1))</f>
        <v/>
      </c>
      <c r="C37" s="16">
        <f>COUNTIFS(入力する!$A$4:$A$203,"&gt;="&amp;$A37,入力する!$A$4:$A$203,"&lt;"&amp;DATE($B$34,3,1))</f>
        <v/>
      </c>
      <c r="D37" s="16">
        <f>SUM($B$36:$B37)</f>
        <v/>
      </c>
    </row>
    <row r="38" ht="22" customHeight="1">
      <c r="A38" s="30">
        <f>DATE($B$34,3,1)</f>
        <v/>
      </c>
      <c r="B38" s="21">
        <f>SUMIFS(入力する!$E$4:$E$203,入力する!$A$4:$A$203,"&gt;="&amp;$A38,入力する!$A$4:$A$203,"&lt;"&amp;DATE($B$34,4,1))</f>
        <v/>
      </c>
      <c r="C38" s="21">
        <f>COUNTIFS(入力する!$A$4:$A$203,"&gt;="&amp;$A38,入力する!$A$4:$A$203,"&lt;"&amp;DATE($B$34,4,1))</f>
        <v/>
      </c>
      <c r="D38" s="21">
        <f>SUM($B$36:$B38)</f>
        <v/>
      </c>
    </row>
    <row r="39" ht="22" customHeight="1">
      <c r="A39" s="31">
        <f>DATE($B$34,4,1)</f>
        <v/>
      </c>
      <c r="B39" s="16">
        <f>SUMIFS(入力する!$E$4:$E$203,入力する!$A$4:$A$203,"&gt;="&amp;$A39,入力する!$A$4:$A$203,"&lt;"&amp;DATE($B$34,5,1))</f>
        <v/>
      </c>
      <c r="C39" s="16">
        <f>COUNTIFS(入力する!$A$4:$A$203,"&gt;="&amp;$A39,入力する!$A$4:$A$203,"&lt;"&amp;DATE($B$34,5,1))</f>
        <v/>
      </c>
      <c r="D39" s="16">
        <f>SUM($B$36:$B39)</f>
        <v/>
      </c>
    </row>
    <row r="40" ht="22" customHeight="1">
      <c r="A40" s="30">
        <f>DATE($B$34,5,1)</f>
        <v/>
      </c>
      <c r="B40" s="21">
        <f>SUMIFS(入力する!$E$4:$E$203,入力する!$A$4:$A$203,"&gt;="&amp;$A40,入力する!$A$4:$A$203,"&lt;"&amp;DATE($B$34,6,1))</f>
        <v/>
      </c>
      <c r="C40" s="21">
        <f>COUNTIFS(入力する!$A$4:$A$203,"&gt;="&amp;$A40,入力する!$A$4:$A$203,"&lt;"&amp;DATE($B$34,6,1))</f>
        <v/>
      </c>
      <c r="D40" s="21">
        <f>SUM($B$36:$B40)</f>
        <v/>
      </c>
    </row>
    <row r="41" ht="22" customHeight="1">
      <c r="A41" s="31">
        <f>DATE($B$34,6,1)</f>
        <v/>
      </c>
      <c r="B41" s="16">
        <f>SUMIFS(入力する!$E$4:$E$203,入力する!$A$4:$A$203,"&gt;="&amp;$A41,入力する!$A$4:$A$203,"&lt;"&amp;DATE($B$34,7,1))</f>
        <v/>
      </c>
      <c r="C41" s="16">
        <f>COUNTIFS(入力する!$A$4:$A$203,"&gt;="&amp;$A41,入力する!$A$4:$A$203,"&lt;"&amp;DATE($B$34,7,1))</f>
        <v/>
      </c>
      <c r="D41" s="16">
        <f>SUM($B$36:$B41)</f>
        <v/>
      </c>
    </row>
    <row r="42" ht="22" customHeight="1">
      <c r="A42" s="30">
        <f>DATE($B$34,7,1)</f>
        <v/>
      </c>
      <c r="B42" s="21">
        <f>SUMIFS(入力する!$E$4:$E$203,入力する!$A$4:$A$203,"&gt;="&amp;$A42,入力する!$A$4:$A$203,"&lt;"&amp;DATE($B$34,8,1))</f>
        <v/>
      </c>
      <c r="C42" s="21">
        <f>COUNTIFS(入力する!$A$4:$A$203,"&gt;="&amp;$A42,入力する!$A$4:$A$203,"&lt;"&amp;DATE($B$34,8,1))</f>
        <v/>
      </c>
      <c r="D42" s="21">
        <f>SUM($B$36:$B42)</f>
        <v/>
      </c>
    </row>
    <row r="43" ht="22" customHeight="1">
      <c r="A43" s="31">
        <f>DATE($B$34,8,1)</f>
        <v/>
      </c>
      <c r="B43" s="16">
        <f>SUMIFS(入力する!$E$4:$E$203,入力する!$A$4:$A$203,"&gt;="&amp;$A43,入力する!$A$4:$A$203,"&lt;"&amp;DATE($B$34,9,1))</f>
        <v/>
      </c>
      <c r="C43" s="16">
        <f>COUNTIFS(入力する!$A$4:$A$203,"&gt;="&amp;$A43,入力する!$A$4:$A$203,"&lt;"&amp;DATE($B$34,9,1))</f>
        <v/>
      </c>
      <c r="D43" s="16">
        <f>SUM($B$36:$B43)</f>
        <v/>
      </c>
    </row>
    <row r="44" ht="22" customHeight="1">
      <c r="A44" s="30">
        <f>DATE($B$34,9,1)</f>
        <v/>
      </c>
      <c r="B44" s="21">
        <f>SUMIFS(入力する!$E$4:$E$203,入力する!$A$4:$A$203,"&gt;="&amp;$A44,入力する!$A$4:$A$203,"&lt;"&amp;DATE($B$34,10,1))</f>
        <v/>
      </c>
      <c r="C44" s="21">
        <f>COUNTIFS(入力する!$A$4:$A$203,"&gt;="&amp;$A44,入力する!$A$4:$A$203,"&lt;"&amp;DATE($B$34,10,1))</f>
        <v/>
      </c>
      <c r="D44" s="21">
        <f>SUM($B$36:$B44)</f>
        <v/>
      </c>
    </row>
    <row r="45" ht="22" customHeight="1">
      <c r="A45" s="31">
        <f>DATE($B$34,10,1)</f>
        <v/>
      </c>
      <c r="B45" s="16">
        <f>SUMIFS(入力する!$E$4:$E$203,入力する!$A$4:$A$203,"&gt;="&amp;$A45,入力する!$A$4:$A$203,"&lt;"&amp;DATE($B$34,11,1))</f>
        <v/>
      </c>
      <c r="C45" s="16">
        <f>COUNTIFS(入力する!$A$4:$A$203,"&gt;="&amp;$A45,入力する!$A$4:$A$203,"&lt;"&amp;DATE($B$34,11,1))</f>
        <v/>
      </c>
      <c r="D45" s="16">
        <f>SUM($B$36:$B45)</f>
        <v/>
      </c>
    </row>
    <row r="46" ht="22" customHeight="1">
      <c r="A46" s="30">
        <f>DATE($B$34,11,1)</f>
        <v/>
      </c>
      <c r="B46" s="21">
        <f>SUMIFS(入力する!$E$4:$E$203,入力する!$A$4:$A$203,"&gt;="&amp;$A46,入力する!$A$4:$A$203,"&lt;"&amp;DATE($B$34,12,1))</f>
        <v/>
      </c>
      <c r="C46" s="21">
        <f>COUNTIFS(入力する!$A$4:$A$203,"&gt;="&amp;$A46,入力する!$A$4:$A$203,"&lt;"&amp;DATE($B$34,12,1))</f>
        <v/>
      </c>
      <c r="D46" s="21">
        <f>SUM($B$36:$B46)</f>
        <v/>
      </c>
    </row>
    <row r="47" ht="22" customHeight="1">
      <c r="A47" s="31">
        <f>DATE($B$34,12,1)</f>
        <v/>
      </c>
      <c r="B47" s="16">
        <f>SUMIFS(入力する!$E$4:$E$203,入力する!$A$4:$A$203,"&gt;="&amp;$A47,入力する!$A$4:$A$203,"&lt;"&amp;DATE($B$34,13,1))</f>
        <v/>
      </c>
      <c r="C47" s="16">
        <f>COUNTIFS(入力する!$A$4:$A$203,"&gt;="&amp;$A47,入力する!$A$4:$A$203,"&lt;"&amp;DATE($B$34,13,1))</f>
        <v/>
      </c>
      <c r="D47" s="16">
        <f>SUM($B$36:$B47)</f>
        <v/>
      </c>
    </row>
    <row r="48" ht="22" customHeight="1">
      <c r="A48" s="24" t="inlineStr">
        <is>
          <t>合計</t>
        </is>
      </c>
      <c r="B48" s="25">
        <f>SUM($B$36:$B$47)</f>
        <v/>
      </c>
      <c r="C48" s="25">
        <f>SUM($C$36:$C$47)</f>
        <v/>
      </c>
      <c r="D48" s="32" t="n"/>
    </row>
    <row r="49"/>
    <row r="50" ht="22" customHeight="1">
      <c r="A50" s="3" t="inlineStr">
        <is>
          <t>このテンプレートは自由に使ってかまいません。改変・再配布も可です。</t>
        </is>
      </c>
    </row>
    <row r="51" ht="22" customHeight="1">
      <c r="A51" s="3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1:G1"/>
    <mergeCell ref="A17:G17"/>
    <mergeCell ref="A2:G2"/>
    <mergeCell ref="A33:D33"/>
    <mergeCell ref="A4:C4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28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10" t="inlineStr">
        <is>
          <t>開業費まとめシート － 使い方と注意</t>
        </is>
      </c>
    </row>
    <row r="3" ht="26" customHeight="1">
      <c r="A3" s="11" t="inlineStr">
        <is>
          <t>はじめに</t>
        </is>
      </c>
      <c r="B3" s="36" t="n"/>
    </row>
    <row r="4" ht="22" customHeight="1">
      <c r="A4" s="33" t="n"/>
      <c r="B4" s="34" t="inlineStr">
        <is>
          <t>開業のために使ったお金を並べていくと、開業前後の仕分けと、区分別・月別の集計が自動で出ます。</t>
        </is>
      </c>
    </row>
    <row r="5" ht="22" customHeight="1">
      <c r="A5" s="33" t="n"/>
      <c r="B5" s="34" t="inlineStr">
        <is>
          <t>触るのは「入力する」シートだけです。「集計を見る」シートは自動計算なので書き換えないでください。</t>
        </is>
      </c>
    </row>
    <row r="6" ht="26" customHeight="1">
      <c r="A6" s="11" t="inlineStr">
        <is>
          <t>手順</t>
        </is>
      </c>
      <c r="B6" s="36" t="n"/>
    </row>
    <row r="7" ht="22" customHeight="1">
      <c r="A7" s="33" t="inlineStr">
        <is>
          <t>・</t>
        </is>
      </c>
      <c r="B7" s="34" t="inlineStr">
        <is>
          <t>1. 「入力する」シートの B1 に開業日を入れます（例: 2026/4/1）。</t>
        </is>
      </c>
    </row>
    <row r="8" ht="22" customHeight="1">
      <c r="A8" s="33" t="inlineStr">
        <is>
          <t>・</t>
        </is>
      </c>
      <c r="B8" s="34" t="inlineStr">
        <is>
          <t>2. 4行目から、日付・支払先・内容・区分・金額・支払方法を1行ずつ入れます。行は空けずに上から詰めてください。</t>
        </is>
      </c>
    </row>
    <row r="9" ht="22" customHeight="1">
      <c r="A9" s="33" t="inlineStr">
        <is>
          <t>・</t>
        </is>
      </c>
      <c r="B9" s="34" t="inlineStr">
        <is>
          <t>3. 区分と支払方法はセルを選ぶとプルダウンが出ます。一覧から選ぶと集計に正しく反映されます。</t>
        </is>
      </c>
    </row>
    <row r="10" ht="22" customHeight="1">
      <c r="A10" s="33" t="inlineStr">
        <is>
          <t>・</t>
        </is>
      </c>
      <c r="B10" s="34" t="inlineStr">
        <is>
          <t>4. 「開業前後」「仕分け判定」の列は自動で入ります（薄い青の列）。手で入力しないでください。</t>
        </is>
      </c>
    </row>
    <row r="11" ht="22" customHeight="1">
      <c r="A11" s="33" t="inlineStr">
        <is>
          <t>・</t>
        </is>
      </c>
      <c r="B11" s="34" t="inlineStr">
        <is>
          <t>5. 「集計を見る」シートで、合計・区分別・月別・グラフを確認します。</t>
        </is>
      </c>
    </row>
    <row r="12" ht="22" customHeight="1">
      <c r="A12" s="33" t="inlineStr">
        <is>
          <t>・</t>
        </is>
      </c>
      <c r="B12" s="34" t="inlineStr">
        <is>
          <t>6. 「集計を見る」の B13 に開業費のめやす（予算）を入れると、差と使用率が出ます。</t>
        </is>
      </c>
    </row>
    <row r="13" ht="26" customHeight="1">
      <c r="A13" s="11" t="inlineStr">
        <is>
          <t>色の意味</t>
        </is>
      </c>
      <c r="B13" s="36" t="n"/>
    </row>
    <row r="14" ht="22" customHeight="1">
      <c r="A14" s="33" t="inlineStr">
        <is>
          <t>・</t>
        </is>
      </c>
      <c r="B14" s="34" t="inlineStr">
        <is>
          <t>薄い黄色（FFF2CC）のセル … あなたが入力する欄です。</t>
        </is>
      </c>
    </row>
    <row r="15" ht="22" customHeight="1">
      <c r="A15" s="33" t="inlineStr">
        <is>
          <t>・</t>
        </is>
      </c>
      <c r="B15" s="34" t="inlineStr">
        <is>
          <t>薄い青色のセル … 数式で自動計算される欄です。上書きすると計算が壊れます。</t>
        </is>
      </c>
    </row>
    <row r="16" ht="26" customHeight="1">
      <c r="A16" s="11" t="inlineStr">
        <is>
          <t>仕分けのルール</t>
        </is>
      </c>
      <c r="B16" s="36" t="n"/>
    </row>
    <row r="17" ht="22" customHeight="1">
      <c r="A17" s="33" t="inlineStr">
        <is>
          <t>・</t>
        </is>
      </c>
      <c r="B17" s="34" t="inlineStr">
        <is>
          <t>日付が開業日より前 → 「開業前」＝開業費として集計します。</t>
        </is>
      </c>
    </row>
    <row r="18" ht="22" customHeight="1">
      <c r="A18" s="33" t="inlineStr">
        <is>
          <t>・</t>
        </is>
      </c>
      <c r="B18" s="34" t="inlineStr">
        <is>
          <t>日付が開業日以降 → 「開業後」＝ふつうの経費として集計します。</t>
        </is>
      </c>
    </row>
    <row r="19" ht="22" customHeight="1">
      <c r="A19" s="33" t="inlineStr">
        <is>
          <t>・</t>
        </is>
      </c>
      <c r="B19" s="34" t="inlineStr">
        <is>
          <t>開業日が空のときは、すべて「開業前」として扱います。</t>
        </is>
      </c>
    </row>
    <row r="20" ht="22" customHeight="1">
      <c r="A20" s="33" t="inlineStr">
        <is>
          <t>・</t>
        </is>
      </c>
      <c r="B20" s="34" t="inlineStr">
        <is>
          <t>1件10万円以上は「要確認：10万円以上」と表示します。パソコンや机などは開業費ではなく固定資産（減価償却）になる場合があるためです。</t>
        </is>
      </c>
    </row>
    <row r="21" ht="26" customHeight="1">
      <c r="A21" s="11" t="inlineStr">
        <is>
          <t>注意</t>
        </is>
      </c>
      <c r="B21" s="36" t="n"/>
    </row>
    <row r="22" ht="22" customHeight="1">
      <c r="A22" s="33" t="inlineStr">
        <is>
          <t>・</t>
        </is>
      </c>
      <c r="B22" s="34" t="inlineStr">
        <is>
          <t>このシートは支出を整理するための道具です。開業費に入れてよいかの最終判断や申告の内容は、税理士や税務署に確認してください。</t>
        </is>
      </c>
    </row>
    <row r="23" ht="22" customHeight="1">
      <c r="A23" s="33" t="inlineStr">
        <is>
          <t>・</t>
        </is>
      </c>
      <c r="B23" s="34" t="inlineStr">
        <is>
          <t>領収書・レシートは別途保管が必要です。このシートは保管の代わりにはなりません。</t>
        </is>
      </c>
    </row>
    <row r="24" ht="22" customHeight="1">
      <c r="A24" s="33" t="inlineStr">
        <is>
          <t>・</t>
        </is>
      </c>
      <c r="B24" s="34" t="inlineStr">
        <is>
          <t>入力行は200行分です。足りないときは203行目の下に行を挿入し、上の行の G列・H列の数式をコピーしてください。</t>
        </is>
      </c>
    </row>
    <row r="25" ht="22" customHeight="1">
      <c r="A25" s="33" t="inlineStr">
        <is>
          <t>・</t>
        </is>
      </c>
      <c r="B25" s="34" t="inlineStr">
        <is>
          <t>並べ替えるときは A3〜I203 を選んでから行ってください（フィルターの利用がおすすめです）。</t>
        </is>
      </c>
    </row>
    <row r="26" ht="26" customHeight="1">
      <c r="A26" s="11" t="inlineStr">
        <is>
          <t>利用について</t>
        </is>
      </c>
      <c r="B26" s="36" t="n"/>
    </row>
    <row r="27" ht="22" customHeight="1">
      <c r="A27" s="33" t="n"/>
      <c r="B27" s="34" t="inlineStr">
        <is>
          <t>このテンプレートは自由に使ってかまいません。改変・再配布も可です。</t>
        </is>
      </c>
    </row>
    <row r="28" ht="22" customHeight="1">
      <c r="A28" s="33" t="n"/>
      <c r="B28" s="34" t="inlineStr">
        <is>
          <t>配布元: 副業ポートフォリオ https://satoru-log.jp</t>
        </is>
      </c>
    </row>
  </sheetData>
  <mergeCells count="7">
    <mergeCell ref="A26:B26"/>
    <mergeCell ref="A21:B21"/>
    <mergeCell ref="A16:B16"/>
    <mergeCell ref="A13:B13"/>
    <mergeCell ref="A1:B1"/>
    <mergeCell ref="A3:B3"/>
    <mergeCell ref="A6:B6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2026-09-01T06:24:38Z</dcterms:created>
  <dcterms:modified xmlns:dcterms="http://purl.org/dc/terms/" xmlns:xsi="http://www.w3.org/2001/XMLSchema-instance" xsi:type="dcterms:W3CDTF">2026-09-01T08:44:58Z</dcterms:modified>
</cp:coreProperties>
</file>